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X:\LICITAÇÕES\2022\6. CONCORRÊNCIA\Conc 008.22. Proc 111.22. Reforma.Adequação. SENAR\Minutas\"/>
    </mc:Choice>
  </mc:AlternateContent>
  <xr:revisionPtr revIDLastSave="0" documentId="13_ncr:1_{BBEC50BA-01B2-4F8F-85A2-1C6264ECAC62}" xr6:coauthVersionLast="47" xr6:coauthVersionMax="47" xr10:uidLastSave="{00000000-0000-0000-0000-000000000000}"/>
  <bookViews>
    <workbookView xWindow="28680" yWindow="-120" windowWidth="29040" windowHeight="15720" tabRatio="812" activeTab="2" xr2:uid="{A8214B41-F7E9-4A75-9B73-0AC80B63E686}"/>
  </bookViews>
  <sheets>
    <sheet name="01. Planilha Orçamentária" sheetId="1" r:id="rId1"/>
    <sheet name="02. Memória de Cálculo" sheetId="2" r:id="rId2"/>
    <sheet name="03. BDI" sheetId="3" r:id="rId3"/>
    <sheet name="04. Composições" sheetId="6" state="hidden" r:id="rId4"/>
    <sheet name="04. Cronograma" sheetId="7" r:id="rId5"/>
  </sheets>
  <definedNames>
    <definedName name="_xlnm.Print_Area" localSheetId="3">'04. Composições'!$A$1:$I$14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10" i="2" l="1"/>
  <c r="B206" i="2"/>
  <c r="C206" i="2"/>
  <c r="A204" i="2"/>
  <c r="H17" i="3"/>
  <c r="C198" i="2" l="1"/>
  <c r="B198" i="2"/>
  <c r="J201" i="2"/>
  <c r="J200" i="2"/>
  <c r="A196" i="2"/>
  <c r="C343" i="2"/>
  <c r="B343" i="2"/>
  <c r="A341" i="2"/>
  <c r="I347" i="2"/>
  <c r="I10" i="6"/>
  <c r="C335" i="2"/>
  <c r="B335" i="2"/>
  <c r="I339" i="2"/>
  <c r="A333" i="2"/>
  <c r="I22" i="2"/>
  <c r="C190" i="2"/>
  <c r="B190" i="2"/>
  <c r="I194" i="2"/>
  <c r="A188" i="2"/>
  <c r="E36" i="1"/>
  <c r="D36" i="1"/>
  <c r="C36" i="1"/>
  <c r="B36" i="1"/>
  <c r="I104" i="2"/>
  <c r="I96" i="2"/>
  <c r="I88" i="2"/>
  <c r="B13" i="7"/>
  <c r="B12" i="7"/>
  <c r="B11" i="7"/>
  <c r="B10" i="7"/>
  <c r="B9" i="7"/>
  <c r="A13" i="7"/>
  <c r="A12" i="7"/>
  <c r="A11" i="7"/>
  <c r="A10" i="7"/>
  <c r="A9" i="7"/>
  <c r="B8" i="7"/>
  <c r="A8" i="7"/>
  <c r="D15" i="7"/>
  <c r="J202" i="2" l="1"/>
  <c r="F15" i="7"/>
  <c r="C327" i="2" l="1"/>
  <c r="C319" i="2"/>
  <c r="C311" i="2"/>
  <c r="C303" i="2"/>
  <c r="B327" i="2"/>
  <c r="B319" i="2"/>
  <c r="B311" i="2"/>
  <c r="B303" i="2"/>
  <c r="A325" i="2"/>
  <c r="A317" i="2"/>
  <c r="A309" i="2"/>
  <c r="A301" i="2"/>
  <c r="C295" i="2"/>
  <c r="B295" i="2"/>
  <c r="C287" i="2"/>
  <c r="C279" i="2"/>
  <c r="B287" i="2"/>
  <c r="B279" i="2"/>
  <c r="A285" i="2"/>
  <c r="A277" i="2"/>
  <c r="C271" i="2"/>
  <c r="B271" i="2"/>
  <c r="A269" i="2"/>
  <c r="C263" i="2"/>
  <c r="B263" i="2"/>
  <c r="A261" i="2"/>
  <c r="C255" i="2"/>
  <c r="B255" i="2"/>
  <c r="A253" i="2"/>
  <c r="A245" i="2"/>
  <c r="A237" i="2"/>
  <c r="A229" i="2"/>
  <c r="A221" i="2"/>
  <c r="A213" i="2"/>
  <c r="I259" i="2" l="1"/>
  <c r="I267" i="2"/>
  <c r="I291" i="2"/>
  <c r="I275" i="2"/>
  <c r="I307" i="2"/>
  <c r="I283" i="2"/>
  <c r="I299" i="2"/>
  <c r="I315" i="2"/>
  <c r="I323" i="2"/>
  <c r="I331" i="2"/>
  <c r="C247" i="2"/>
  <c r="C239" i="2"/>
  <c r="C231" i="2"/>
  <c r="C223" i="2"/>
  <c r="B247" i="2"/>
  <c r="B239" i="2"/>
  <c r="B231" i="2"/>
  <c r="B223" i="2"/>
  <c r="C215" i="2"/>
  <c r="B215" i="2"/>
  <c r="B212" i="2"/>
  <c r="A212" i="2"/>
  <c r="J185" i="2"/>
  <c r="J184" i="2"/>
  <c r="C182" i="2"/>
  <c r="B182" i="2"/>
  <c r="C352" i="2"/>
  <c r="B352" i="2"/>
  <c r="I175" i="2"/>
  <c r="I14" i="6"/>
  <c r="I13" i="6"/>
  <c r="I12" i="6"/>
  <c r="I11" i="6"/>
  <c r="I178" i="2" l="1"/>
  <c r="I243" i="2"/>
  <c r="I251" i="2"/>
  <c r="I227" i="2"/>
  <c r="I235" i="2"/>
  <c r="J186" i="2"/>
  <c r="I219" i="2"/>
  <c r="I154" i="2" l="1"/>
  <c r="I146" i="2"/>
  <c r="I138" i="2"/>
  <c r="J129" i="2"/>
  <c r="J128" i="2"/>
  <c r="B174" i="2"/>
  <c r="B166" i="2"/>
  <c r="B158" i="2"/>
  <c r="B150" i="2"/>
  <c r="B142" i="2"/>
  <c r="B134" i="2"/>
  <c r="B126" i="2"/>
  <c r="B118" i="2"/>
  <c r="B109" i="2"/>
  <c r="C76" i="2"/>
  <c r="C84" i="2"/>
  <c r="C92" i="2"/>
  <c r="C100" i="2"/>
  <c r="B100" i="2"/>
  <c r="B92" i="2"/>
  <c r="B84" i="2"/>
  <c r="B76" i="2"/>
  <c r="I68" i="2"/>
  <c r="I72" i="2" s="1"/>
  <c r="B68" i="2"/>
  <c r="B57" i="2"/>
  <c r="B60" i="2"/>
  <c r="B51" i="2"/>
  <c r="B43" i="2"/>
  <c r="B35" i="2"/>
  <c r="C27" i="2"/>
  <c r="B27" i="2"/>
  <c r="C18" i="2"/>
  <c r="C10" i="2"/>
  <c r="B18" i="2"/>
  <c r="B10" i="2"/>
  <c r="I31" i="2" l="1"/>
  <c r="I64" i="2"/>
  <c r="J130" i="2"/>
  <c r="I39" i="2"/>
  <c r="I47" i="2"/>
  <c r="I55" i="2" l="1"/>
  <c r="I167" i="2" l="1"/>
  <c r="I170" i="2" s="1"/>
  <c r="I162" i="2"/>
  <c r="C174" i="2"/>
  <c r="C166" i="2"/>
  <c r="C158" i="2"/>
  <c r="A172" i="2"/>
  <c r="A164" i="2"/>
  <c r="A156" i="2"/>
  <c r="I355" i="2"/>
  <c r="I354" i="2"/>
  <c r="I356" i="2"/>
  <c r="B349" i="2"/>
  <c r="A350" i="2"/>
  <c r="A349" i="2"/>
  <c r="J120" i="2"/>
  <c r="J121" i="2"/>
  <c r="I80" i="2"/>
  <c r="C150" i="2"/>
  <c r="C142" i="2"/>
  <c r="C134" i="2"/>
  <c r="C126" i="2"/>
  <c r="C118" i="2"/>
  <c r="C109" i="2"/>
  <c r="A148" i="2"/>
  <c r="A140" i="2"/>
  <c r="A132" i="2"/>
  <c r="A124" i="2"/>
  <c r="A116" i="2"/>
  <c r="A107" i="2"/>
  <c r="B106" i="2"/>
  <c r="A106" i="2"/>
  <c r="C68" i="2"/>
  <c r="C60" i="2"/>
  <c r="C51" i="2"/>
  <c r="C43" i="2"/>
  <c r="C35" i="2"/>
  <c r="A49" i="2"/>
  <c r="A41" i="2"/>
  <c r="A33" i="2"/>
  <c r="A25" i="2"/>
  <c r="B24" i="2"/>
  <c r="A24" i="2"/>
  <c r="J114" i="2" l="1"/>
  <c r="J122" i="2"/>
  <c r="I14" i="2"/>
  <c r="B7" i="2" l="1"/>
  <c r="A98" i="2"/>
  <c r="A90" i="2"/>
  <c r="A82" i="2"/>
  <c r="A74" i="2"/>
  <c r="A66" i="2"/>
  <c r="A58" i="2"/>
  <c r="A57" i="2"/>
  <c r="A16" i="2"/>
  <c r="A8" i="2"/>
  <c r="A7" i="2"/>
  <c r="F7" i="1" l="1"/>
  <c r="I57" i="1" l="1"/>
  <c r="I25" i="1" l="1"/>
  <c r="I10" i="1"/>
  <c r="I39" i="1"/>
  <c r="I18" i="1"/>
  <c r="I13" i="1"/>
  <c r="I59" i="1" l="1"/>
  <c r="H15" i="7"/>
  <c r="E15" i="7" l="1"/>
  <c r="G15" i="7"/>
  <c r="I15" i="7"/>
</calcChain>
</file>

<file path=xl/sharedStrings.xml><?xml version="1.0" encoding="utf-8"?>
<sst xmlns="http://schemas.openxmlformats.org/spreadsheetml/2006/main" count="673" uniqueCount="191">
  <si>
    <t>ITEM</t>
  </si>
  <si>
    <t>FONTE</t>
  </si>
  <si>
    <t>CÓDIGO</t>
  </si>
  <si>
    <t xml:space="preserve">DESCRIÇÃO </t>
  </si>
  <si>
    <t>UNIDADE</t>
  </si>
  <si>
    <t>QUANTIDADE</t>
  </si>
  <si>
    <t>PREÇO UNITÁRIO SEM BDI (R$)</t>
  </si>
  <si>
    <t>PREÇO UNITÁRIO COM BDI (R$)</t>
  </si>
  <si>
    <t>PREÇO TOTAL (R$)</t>
  </si>
  <si>
    <t>M²</t>
  </si>
  <si>
    <t>SINAPI</t>
  </si>
  <si>
    <t>1.1.</t>
  </si>
  <si>
    <t>M</t>
  </si>
  <si>
    <t>SINAPI-I</t>
  </si>
  <si>
    <t>1.</t>
  </si>
  <si>
    <t>2.</t>
  </si>
  <si>
    <t>2.1.</t>
  </si>
  <si>
    <t>MÊS</t>
  </si>
  <si>
    <t>1.2.</t>
  </si>
  <si>
    <t>ENCARREGADO GERAL DE OBRAS COM ENCARGOS COMPLEMENTARES</t>
  </si>
  <si>
    <t>2.2.</t>
  </si>
  <si>
    <t>2.3.</t>
  </si>
  <si>
    <t>2.4.</t>
  </si>
  <si>
    <t>MEMÓRIA DE CÁLCULO</t>
  </si>
  <si>
    <t>DESCRIÇÃO</t>
  </si>
  <si>
    <t>TOTAL</t>
  </si>
  <si>
    <t>COMPRIMENTO</t>
  </si>
  <si>
    <t>LARGURA</t>
  </si>
  <si>
    <t>ÁREA</t>
  </si>
  <si>
    <t>HORAS/DIA</t>
  </si>
  <si>
    <t>DIAS</t>
  </si>
  <si>
    <t>TIPO</t>
  </si>
  <si>
    <t>Valores de referência segundo acordão 2.622/2013 do Tribunal de Contas da União</t>
  </si>
  <si>
    <t>BDI:</t>
  </si>
  <si>
    <t xml:space="preserve">B.D.I    </t>
  </si>
  <si>
    <t>Database:</t>
  </si>
  <si>
    <t>Composição</t>
  </si>
  <si>
    <t>CP-01</t>
  </si>
  <si>
    <t>Insumo</t>
  </si>
  <si>
    <t>COEFIC.</t>
  </si>
  <si>
    <t>VALOR UNITÁRIO</t>
  </si>
  <si>
    <t>VALO TOTAL</t>
  </si>
  <si>
    <t>H</t>
  </si>
  <si>
    <t>3.</t>
  </si>
  <si>
    <t>LIMPEZA DE OBRA</t>
  </si>
  <si>
    <t>3.1.</t>
  </si>
  <si>
    <t>AGESUL</t>
  </si>
  <si>
    <t>LIMPEZA FINAL DA OBRA</t>
  </si>
  <si>
    <t>3.2.</t>
  </si>
  <si>
    <t>3.3.</t>
  </si>
  <si>
    <t>3.4.</t>
  </si>
  <si>
    <t>3.5.</t>
  </si>
  <si>
    <t>3.6.</t>
  </si>
  <si>
    <t>UND</t>
  </si>
  <si>
    <t>M³</t>
  </si>
  <si>
    <t>PEDREIRO COM ENCARGOS COMPLEMENTARES</t>
  </si>
  <si>
    <t>4.</t>
  </si>
  <si>
    <t>4.1.</t>
  </si>
  <si>
    <t>4.2.</t>
  </si>
  <si>
    <t>4.3.</t>
  </si>
  <si>
    <t>4.4.</t>
  </si>
  <si>
    <t>4.5.</t>
  </si>
  <si>
    <t>4.6.</t>
  </si>
  <si>
    <t>4.7.</t>
  </si>
  <si>
    <t>USINAGEM DE BRITA GRADUADA SIMPLES. AF_03/2020</t>
  </si>
  <si>
    <t>MESES</t>
  </si>
  <si>
    <t>ENGENHEIRO CIVIL DE OBRA PLENO COM ENCARGOS COMPLEMENTARES</t>
  </si>
  <si>
    <t>TRECHO</t>
  </si>
  <si>
    <t>VOLUME</t>
  </si>
  <si>
    <t>ESPESSURA</t>
  </si>
  <si>
    <t>EMPOLAMENTO</t>
  </si>
  <si>
    <t>5.</t>
  </si>
  <si>
    <t>5.1.</t>
  </si>
  <si>
    <t>4.8.</t>
  </si>
  <si>
    <t>4.9.</t>
  </si>
  <si>
    <t>SEINFRA-SP</t>
  </si>
  <si>
    <t>AJUDANTE DE PEDREIRO COM ENCARGOS COMPLEMENTARES</t>
  </si>
  <si>
    <t>MÃO DE OBRA INDIRETA</t>
  </si>
  <si>
    <t>DEMOLIÇÕES E REMOÇÕES</t>
  </si>
  <si>
    <t>REMOÇÃO DE VIDRO LISO COMUM DE ESQUADRIA COM BAGUETE DE ALUMÍNIO OU PVC. AF_01/2021</t>
  </si>
  <si>
    <t>DEMOLIÇÃO DE ALVENARIA DE BLOCO FURADO, DE FORMA MANUAL, SEM REAPROVEITAMENTO. AF_12/2017</t>
  </si>
  <si>
    <t>DEMOLIÇÃO DE PILARES E VIGAS EM CONCRETO ARMADO, DE FORMA MANUAL, SEMREAPROVEITAMENTO. AF_12/2017</t>
  </si>
  <si>
    <t>REMOÇÃO DE ENTULHO COM CAÇAMBA METÁLICA, INCLUSIVE CARGA MANUAL E DESCARGA EM BOTA-FORA</t>
  </si>
  <si>
    <t>ESQUADRIAS E SOLEIRA</t>
  </si>
  <si>
    <t>SOLEIRA EM GRANITO, LARGURA 15 CM, ESPESSURA 2,0 CM. AF_09/2020</t>
  </si>
  <si>
    <t>CHAPISCO APLICADO EM ALVENARIAS E ESTRUTURAS DE CONCRETO INTERNAS, COM COLHER DE PEDREIRO. ARGAMASSA TRAÇO 1:3 COM PREPARO MANUAL. AF_06/2014</t>
  </si>
  <si>
    <t>MASSA ÚNICA, PARA RECEBIMENTO DE PINTURA, EM ARGAMASSA TRAÇO 1:2:8, PREPARO MANUAL, APLICADA MANUALMENTE EM TETO, ESPESSURA DE 20MM, COM EXECUÇÃO DE TALISCAS. AF_03/2015</t>
  </si>
  <si>
    <t>APLICAÇÃO MANUAL DE MASSA ACRÍLICA EM PANOS DE FACHADA COM PRESENÇA DE VÃOS, DE EDIFÍCIOS DE MÚLTIPLOS PAVIMENTOS, UMA DEMÃO. AF_05/2017</t>
  </si>
  <si>
    <t>APLICAÇÃO MANUAL DE PINTURA COM TINTA LÁTEX ACRÍLICA EM PAREDES, DUAS DEMÃOS. AF_06/2014</t>
  </si>
  <si>
    <t>PISO INDUSTRIAL EM CONCRETO ARMADO DE ACABAMENTO POLIDO, ESPESSURA 12 CM(CIMENTO QUEIMADO) (INCLUSO EXECUCAO)</t>
  </si>
  <si>
    <t>CAMADA SEPARADORA PARA EXECUÇÃO DE RADIER, PISO DE CONCRETO OU LAJE SOBRE SOLO, EM LONA PLÁSTICA. AF_09/2021</t>
  </si>
  <si>
    <t>CANALETA MEIA CANA PRÉ-MOLDADA DE CONCRETO (D = 20 CM) - FORNECIMENTOE INSTALAÇÃO. AF_08/2021</t>
  </si>
  <si>
    <t>ESCAVAÇÃO MANUAL DE VALA COM PROFUNDIDADE MENOR OU IGUAL A 1,30 M. AF_02/2021</t>
  </si>
  <si>
    <t>GRELHA DE FERRO FUNDIDO SIMPLES COM REQUADRO, 200 X 1000 MM, ASSENTADA COM ARGAMASSA 1 : 3 CIMENTO: AREIA - FORNECIMENTO E INSTALAÇÃO. AF_08/2021</t>
  </si>
  <si>
    <t>GUARDA-CORPO DE AÇO GALVANIZADO DE 1,10M DE ALTURA, MONTANTES TUBULARES DE 1.1/2 ESPAÇADOS DE 1,20M, TRAVESSA SUPERIOR DE 2, GRADIL FORMADO POR BARRAS CHATAS EM FERRO DE 32X4,8MM, FIXADO COM CHUMBADOR MECÂNICO. AF_04/2019_P</t>
  </si>
  <si>
    <t>PINTURA COM TINTA ALQUÍDICA DE FUNDO (TIPO ZARCÃO) PULVERIZADA SOBRE PERFIL METÁLICO EXECUTADO EM FÁBRICA (POR DEMÃO). AF_01/2020_P</t>
  </si>
  <si>
    <t>PINTURA COM TINTA ALQUÍDICA DE ACABAMENTO (ESMALTE SINTÉTICO ACETINADO) PULVERIZADA SOBRE SUPERFÍCIES METÁLICAS (EXCETO PERFIL) EXECUTADO EM OBRA (POR DEMÃO). AF_01/2020_P</t>
  </si>
  <si>
    <t>4.10.</t>
  </si>
  <si>
    <t>ALTURA</t>
  </si>
  <si>
    <t>PILARES</t>
  </si>
  <si>
    <t>VIGAS</t>
  </si>
  <si>
    <t>MURO DE DIVISA</t>
  </si>
  <si>
    <t>MURETA ANEXO</t>
  </si>
  <si>
    <t>VOLUME ESTIMADO</t>
  </si>
  <si>
    <t>PROFUNDIDADE</t>
  </si>
  <si>
    <t>RAMPA P1-P2</t>
  </si>
  <si>
    <t>ESCADA P1-P2</t>
  </si>
  <si>
    <t>RAMPA P2-P3</t>
  </si>
  <si>
    <t>ESCADA P2-P3</t>
  </si>
  <si>
    <t>CONCRETO USINADO BOMBEADO, FCK = 25MPA, SLUMP 10+-2CM</t>
  </si>
  <si>
    <t>CONCRETO USINADO BOMBEAVEL, CLASSE DE RESISTENCIA C25, COM BRITA 0 E 1, SLUMP = 100 +/- 20 MM, INCLUI SERVICO DE BOMBEAMENTO (NBR 8953)</t>
  </si>
  <si>
    <t>CARPINTEIRO DE FORMAS COM ENCARGOS COMPLEMENTARES</t>
  </si>
  <si>
    <t xml:space="preserve">M²/M </t>
  </si>
  <si>
    <t>Nº DEMÃOS</t>
  </si>
  <si>
    <t>COMPACTAÇÃO MECÂNICA DE SOLO PARA EXECUÇÃO DE RADIER, PISO DE CONCRETO OU LAJE SOBRE SOLO, COM COMPACTADOR DE SOLOS A PERCUSSÃO. AF_09/2021</t>
  </si>
  <si>
    <t>ELÉTRICA E ILUMINAÇÃO</t>
  </si>
  <si>
    <t>6.</t>
  </si>
  <si>
    <t>6.1.</t>
  </si>
  <si>
    <t>5.2.</t>
  </si>
  <si>
    <t>5.3.</t>
  </si>
  <si>
    <t>5.4.</t>
  </si>
  <si>
    <t>5.5.</t>
  </si>
  <si>
    <t>5.6.</t>
  </si>
  <si>
    <t>CABO DE COBRE FLEXÍVEL ISOLADO, 2,5 MM², ANTI-CHAMA 0,6/1,0 KV, PARA CIRCUITOS TERMINAIS - FORNECIMENTO E INSTALAÇÃO. AF_12/2015</t>
  </si>
  <si>
    <t>CABO DE COBRE FLEXÍVEL ISOLADO, 4 MM², ANTI-CHAMA 0,6/1,0 KV, PARA CIRCUITOS TERMINAIS - FORNECIMENTO E INSTALAÇÃO. AF_12/2015</t>
  </si>
  <si>
    <t>CABO DE COBRE FLEXÍVEL ISOLADO, 10 MM², ANTI-CHAMA 0,6/1,0 KV, PARA CIRCUITOS TERMINAIS - FORNECIMENTO E INSTALAÇÃO. AF_12/2015</t>
  </si>
  <si>
    <t>CABO DE COBRE FLEXÍVEL ISOLADO, 16 MM², ANTI-CHAMA 0,6/1,0 KV, PARA DISTRIBUIÇÃO - FORNECIMENTO E INSTALAÇÃO. AF_12/2015</t>
  </si>
  <si>
    <t>CABO DE COBRE FLEXÍVEL ISOLADO, 35 MM², ANTI-CHAMA 0,6/1,0 KV, PARA REDE ENTERRADA DE DISTRIBUIÇÃO DE ENERGIA ELÉTRICA - FORNECIMENTO E INSTALAÇÃO. AF_12/2021</t>
  </si>
  <si>
    <t/>
  </si>
  <si>
    <t>LUMINÁRIA TIPO SPOT, DE SOBREPOR, COM 1 LÂMPADA FLUORESCENTE DE 15 W, SEM REATOR - FORNECIMENTO E INSTALAÇÃO. AF_02/2020</t>
  </si>
  <si>
    <t>5.7.</t>
  </si>
  <si>
    <t>5.8.</t>
  </si>
  <si>
    <t>PROJETOR PARA USO EXTERNO COM LÂMPADA LED DE 100W - COMPLETA</t>
  </si>
  <si>
    <t>PA.12 - PORTA EM ALUMÍNIO ANODIZADO,MEIO VIDRO - CORRER</t>
  </si>
  <si>
    <t>Floreiras</t>
  </si>
  <si>
    <t>Pergolado</t>
  </si>
  <si>
    <t>ELETRODUTO RÍGIDO ROSCÁVEL, PVC, DN 25 MM (3/4"), PARA CIRCUITOS TERMINAIS, INSTALADO EM FORRO - FORNECIMENTO E INSTALAÇÃO. AF_12/2015</t>
  </si>
  <si>
    <t>5.9.</t>
  </si>
  <si>
    <t>CONDULETE DE ALUMÍNIO, TIPO T, PARA ELETRODUTO DE AÇO GALVANIZADO DN 20 MM (3/4''), APARENTE - FORNECIMENTO E INSTALAÇÃO. AF_11/2016_P</t>
  </si>
  <si>
    <t>5.10.</t>
  </si>
  <si>
    <t>CONDULETE DE ALUMÍNIO, TIPO LR, PARA ELETRODUTO DE AÇO GALVANIZADO DN20 MM (3/4''), APARENTE - FORNECIMENTO E INSTALAÇÃO. AF_11/2016_P</t>
  </si>
  <si>
    <t>5.11.</t>
  </si>
  <si>
    <t>ELETRODUTO FLEXÍVEL CORRUGADO, PEAD, DN 63 (2"), PARA REDE ENTERRADA DE DISTRIBUIÇÃO DE ENERGIA ELÉTRICA - FORNECIMENTO E INSTALAÇÃO. AF_12/2021</t>
  </si>
  <si>
    <t>DEMOLIÇÃO DE LAJES, DE FORMA MECANIZADA COM MARTELETE, SEM REAPROVEITA</t>
  </si>
  <si>
    <t>5.12.</t>
  </si>
  <si>
    <t>5.13.</t>
  </si>
  <si>
    <t>5.14.</t>
  </si>
  <si>
    <t>5.15.</t>
  </si>
  <si>
    <t>REATERRO MANUAL APILOADO COM SOQUETE. AF_10/2017</t>
  </si>
  <si>
    <t>EXECUÇÃO DE PASSEIO (CALÇADA) OU PISO DE CONCRETO COM CONCRETO MOLDADO IN LOCO, FEITO EM OBRA, ACABAMENTO CONVENCIONAL, NÃO ARMADO. AF_07/2016</t>
  </si>
  <si>
    <t>Sinapi Desonerado 06/2022</t>
  </si>
  <si>
    <t>SENAR - MATO GROSSO DO SUL</t>
  </si>
  <si>
    <t>Objeto: Contratação de empresa especializada para reforma e adequação da infraestrutura do SENAR-AR/MS.</t>
  </si>
  <si>
    <t>ANEXO V - COMPOSIÇÕES</t>
  </si>
  <si>
    <t>VALOR</t>
  </si>
  <si>
    <t>30 DIAS</t>
  </si>
  <si>
    <t>%</t>
  </si>
  <si>
    <t>60 DIAS</t>
  </si>
  <si>
    <t>90 DIAS</t>
  </si>
  <si>
    <t>SUBTOTAL</t>
  </si>
  <si>
    <t>TOTAL ACUMULADO</t>
  </si>
  <si>
    <t>4.11.</t>
  </si>
  <si>
    <t>CAIXA ENTERRADA ELÉTRICA RETANGULAR, EM CONCRETO PRÉ-MOLDADO, FUNDO COM BRITA, DIMENSÕES INTERNAS: 0,6X0,6X0,5 M. AF_12/2020</t>
  </si>
  <si>
    <t>5.16.</t>
  </si>
  <si>
    <t>ATERRO MANUAL DE VALAS COM AREIA PARA ATERRO E COMPACTAÇÃO MECANIZADA. AF_05/2016</t>
  </si>
  <si>
    <t>5.17.</t>
  </si>
  <si>
    <t>4.12.</t>
  </si>
  <si>
    <t>GEOTÊXTIL NÃO TECIDO 100% POLIÉSTER, RESISTÊNCIA A TRAÇÃO DE 14 KN/M (RT - 14), INSTALADO EM DRENO - FORNECIMENTO E INSTALAÇÃO. AF_07/2021</t>
  </si>
  <si>
    <t>AC - Administração Central</t>
  </si>
  <si>
    <t>R - Riscos</t>
  </si>
  <si>
    <t>DF - Despesas Financeiras</t>
  </si>
  <si>
    <t>L - Lucro Presumido</t>
  </si>
  <si>
    <t>S + G - Seguro e Garantia</t>
  </si>
  <si>
    <t>I - Taxa representativa dos impotos</t>
  </si>
  <si>
    <t>I.2 - COFINS ( Contribuição para o Financiamento da Seguridade Social) - Federal</t>
  </si>
  <si>
    <t>I.3 - P I S ( Programa de Integração Social ) - Federal</t>
  </si>
  <si>
    <t>ALÍQUOTA</t>
  </si>
  <si>
    <t>I.1 - I S S ( Imposto sobre Serviços ) - Municipal*</t>
  </si>
  <si>
    <t>I.4 - CPRB - Federal**</t>
  </si>
  <si>
    <t>* ISSQN é o imposto que incide sobre a prestação de serviços. Em Campo Grande/MS a alíquota para obras e serviços</t>
  </si>
  <si>
    <t>realizados por empresas de engenharia é de 5,00%, conforme a Lei Complementar Nº 059 de 02/10/2003, o custo previsto</t>
  </si>
  <si>
    <t>com mão de obra é de 60,00% do custo total da obra. Para o computo do ISSQN o valor será de 3,00%, conforme dedução</t>
  </si>
  <si>
    <t>permitida de 40% de acordo com o Manual do Usuário Pessoa Jurídica da Nota Fiscal de Serviços Eletrônica de Campo Grande</t>
  </si>
  <si>
    <t>** CPRB = 4,50% (Contribuição Previdenciária sobre a Receita Bruta - Lei Nº 13.161 de 31/08/2015)</t>
  </si>
  <si>
    <t>PISO EM CONCRETO ARMADO POLIDO, DRENAGEM, PERGOLADO, PINGADEIRAS E CORRIMÃO</t>
  </si>
  <si>
    <t>4.13.</t>
  </si>
  <si>
    <t>CHAPIM (RUFO CAPA) EM AÇO GALVANIZADO, CORTE 33. AF_11/2020</t>
  </si>
  <si>
    <t>ANEXO VI - CRONOGRAMA FÍSICO-FINANCEIRO</t>
  </si>
  <si>
    <t>ANEXO VI - PLANILHA ORÇAMENTÁRIA</t>
  </si>
  <si>
    <t>ANEXO VI - MEMÓRIA DE CÁLCULO</t>
  </si>
  <si>
    <t>ANEXO VI - BDI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</si>
</sst>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2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8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color theme="1"/>
      <name val="Times New Roman"/>
      <family val="1"/>
    </font>
    <font>
      <b/>
      <sz val="18"/>
      <color rgb="FF000000"/>
      <name val="Arial"/>
      <family val="2"/>
    </font>
    <font>
      <b/>
      <sz val="18"/>
      <color theme="1"/>
      <name val="Arial"/>
      <family val="2"/>
    </font>
    <font>
      <b/>
      <sz val="12"/>
      <color rgb="FF00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0"/>
      <color indexed="8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rgb="FF000000"/>
      <name val="Arial"/>
      <family val="2"/>
    </font>
    <font>
      <b/>
      <sz val="8"/>
      <color rgb="FF008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39997558519241921"/>
        <bgColor indexed="8"/>
      </patternFill>
    </fill>
    <fill>
      <patternFill patternType="solid">
        <fgColor theme="9" tint="0.39997558519241921"/>
        <bgColor rgb="FFFFFFFF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188">
    <xf numFmtId="0" fontId="0" fillId="0" borderId="0" xfId="0"/>
    <xf numFmtId="17" fontId="0" fillId="0" borderId="0" xfId="0" applyNumberFormat="1" applyAlignment="1">
      <alignment horizontal="left"/>
    </xf>
    <xf numFmtId="0" fontId="6" fillId="9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2" fontId="8" fillId="0" borderId="1" xfId="5" applyNumberFormat="1" applyFont="1" applyBorder="1" applyAlignment="1">
      <alignment horizontal="center" vertical="center" wrapText="1"/>
    </xf>
    <xf numFmtId="44" fontId="3" fillId="0" borderId="1" xfId="0" applyNumberFormat="1" applyFont="1" applyBorder="1" applyAlignment="1">
      <alignment horizontal="center" vertical="center" shrinkToFit="1"/>
    </xf>
    <xf numFmtId="44" fontId="2" fillId="10" borderId="1" xfId="6" applyFont="1" applyFill="1" applyBorder="1" applyAlignment="1">
      <alignment horizontal="center" vertical="center" shrinkToFit="1"/>
    </xf>
    <xf numFmtId="0" fontId="4" fillId="0" borderId="33" xfId="0" applyFont="1" applyBorder="1"/>
    <xf numFmtId="0" fontId="4" fillId="0" borderId="34" xfId="0" applyFont="1" applyBorder="1"/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9" fillId="0" borderId="34" xfId="0" applyFont="1" applyBorder="1" applyAlignment="1">
      <alignment vertical="center"/>
    </xf>
    <xf numFmtId="0" fontId="13" fillId="2" borderId="35" xfId="0" applyFont="1" applyFill="1" applyBorder="1" applyAlignment="1">
      <alignment horizontal="center" vertical="center"/>
    </xf>
    <xf numFmtId="0" fontId="13" fillId="2" borderId="35" xfId="0" applyFont="1" applyFill="1" applyBorder="1" applyAlignment="1">
      <alignment horizontal="center" vertical="center" wrapText="1"/>
    </xf>
    <xf numFmtId="44" fontId="8" fillId="3" borderId="8" xfId="7" applyFont="1" applyFill="1" applyBorder="1" applyAlignment="1">
      <alignment vertical="center"/>
    </xf>
    <xf numFmtId="10" fontId="8" fillId="0" borderId="8" xfId="8" applyNumberFormat="1" applyFont="1" applyFill="1" applyBorder="1" applyAlignment="1">
      <alignment horizontal="center" vertical="center"/>
    </xf>
    <xf numFmtId="44" fontId="8" fillId="3" borderId="1" xfId="7" applyFont="1" applyFill="1" applyBorder="1" applyAlignment="1">
      <alignment vertical="center"/>
    </xf>
    <xf numFmtId="10" fontId="8" fillId="0" borderId="1" xfId="8" applyNumberFormat="1" applyFont="1" applyFill="1" applyBorder="1" applyAlignment="1">
      <alignment horizontal="center" vertical="center"/>
    </xf>
    <xf numFmtId="44" fontId="8" fillId="0" borderId="1" xfId="0" applyNumberFormat="1" applyFont="1" applyBorder="1" applyAlignment="1">
      <alignment vertical="center"/>
    </xf>
    <xf numFmtId="10" fontId="8" fillId="0" borderId="1" xfId="7" applyNumberFormat="1" applyFont="1" applyFill="1" applyBorder="1" applyAlignment="1">
      <alignment horizontal="center" vertical="center"/>
    </xf>
    <xf numFmtId="10" fontId="8" fillId="0" borderId="1" xfId="9" applyNumberFormat="1" applyFont="1" applyFill="1" applyBorder="1" applyAlignment="1">
      <alignment horizontal="center" vertical="center"/>
    </xf>
    <xf numFmtId="0" fontId="13" fillId="2" borderId="36" xfId="0" applyFont="1" applyFill="1" applyBorder="1" applyAlignment="1">
      <alignment horizontal="center" vertical="center"/>
    </xf>
    <xf numFmtId="0" fontId="14" fillId="0" borderId="0" xfId="0" applyFont="1"/>
    <xf numFmtId="0" fontId="15" fillId="3" borderId="1" xfId="0" applyFont="1" applyFill="1" applyBorder="1" applyAlignment="1">
      <alignment vertical="center" wrapText="1"/>
    </xf>
    <xf numFmtId="0" fontId="15" fillId="3" borderId="1" xfId="0" applyFont="1" applyFill="1" applyBorder="1" applyAlignment="1">
      <alignment vertical="center"/>
    </xf>
    <xf numFmtId="0" fontId="11" fillId="0" borderId="0" xfId="0" applyFont="1" applyAlignment="1">
      <alignment horizontal="center"/>
    </xf>
    <xf numFmtId="0" fontId="16" fillId="0" borderId="33" xfId="0" applyFont="1" applyBorder="1" applyAlignment="1">
      <alignment vertical="center" wrapText="1"/>
    </xf>
    <xf numFmtId="0" fontId="16" fillId="0" borderId="34" xfId="0" applyFont="1" applyBorder="1" applyAlignment="1">
      <alignment vertical="center" wrapText="1"/>
    </xf>
    <xf numFmtId="17" fontId="14" fillId="0" borderId="0" xfId="0" applyNumberFormat="1" applyFont="1" applyAlignment="1">
      <alignment horizontal="left"/>
    </xf>
    <xf numFmtId="0" fontId="14" fillId="0" borderId="0" xfId="0" applyFont="1" applyAlignment="1">
      <alignment horizontal="right"/>
    </xf>
    <xf numFmtId="10" fontId="14" fillId="0" borderId="0" xfId="0" applyNumberFormat="1" applyFont="1" applyAlignment="1">
      <alignment horizontal="left" vertical="center"/>
    </xf>
    <xf numFmtId="0" fontId="17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left" vertical="center" wrapText="1"/>
    </xf>
    <xf numFmtId="4" fontId="17" fillId="2" borderId="1" xfId="0" applyNumberFormat="1" applyFont="1" applyFill="1" applyBorder="1" applyAlignment="1">
      <alignment horizontal="right" vertical="center" wrapText="1"/>
    </xf>
    <xf numFmtId="0" fontId="14" fillId="0" borderId="1" xfId="0" applyFont="1" applyBorder="1" applyAlignment="1">
      <alignment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4" fontId="14" fillId="0" borderId="1" xfId="0" applyNumberFormat="1" applyFont="1" applyBorder="1" applyAlignment="1">
      <alignment horizontal="right" vertical="center"/>
    </xf>
    <xf numFmtId="2" fontId="14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 wrapText="1"/>
    </xf>
    <xf numFmtId="4" fontId="14" fillId="0" borderId="0" xfId="0" applyNumberFormat="1" applyFont="1" applyAlignment="1">
      <alignment horizontal="right" vertical="center"/>
    </xf>
    <xf numFmtId="2" fontId="14" fillId="0" borderId="0" xfId="0" applyNumberFormat="1" applyFont="1" applyAlignment="1">
      <alignment horizontal="right" vertical="center"/>
    </xf>
    <xf numFmtId="0" fontId="18" fillId="11" borderId="5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9" fillId="5" borderId="1" xfId="0" applyFont="1" applyFill="1" applyBorder="1" applyAlignment="1">
      <alignment horizontal="left" vertical="center"/>
    </xf>
    <xf numFmtId="0" fontId="19" fillId="5" borderId="1" xfId="0" applyFont="1" applyFill="1" applyBorder="1" applyAlignment="1">
      <alignment horizontal="center" vertical="center"/>
    </xf>
    <xf numFmtId="43" fontId="19" fillId="5" borderId="1" xfId="1" applyFont="1" applyFill="1" applyBorder="1" applyAlignment="1">
      <alignment horizontal="center" vertical="center" wrapText="1"/>
    </xf>
    <xf numFmtId="0" fontId="19" fillId="5" borderId="3" xfId="0" applyFont="1" applyFill="1" applyBorder="1" applyAlignment="1">
      <alignment horizontal="center" vertical="center" wrapText="1"/>
    </xf>
    <xf numFmtId="43" fontId="19" fillId="5" borderId="2" xfId="1" applyFont="1" applyFill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vertical="center" wrapText="1"/>
    </xf>
    <xf numFmtId="0" fontId="19" fillId="3" borderId="1" xfId="0" applyFont="1" applyFill="1" applyBorder="1" applyAlignment="1">
      <alignment horizontal="left" vertical="center"/>
    </xf>
    <xf numFmtId="43" fontId="15" fillId="3" borderId="1" xfId="1" applyFont="1" applyFill="1" applyBorder="1" applyAlignment="1">
      <alignment horizontal="left" vertical="center"/>
    </xf>
    <xf numFmtId="43" fontId="15" fillId="3" borderId="1" xfId="1" applyFont="1" applyFill="1" applyBorder="1" applyAlignment="1">
      <alignment horizontal="center" vertical="center"/>
    </xf>
    <xf numFmtId="43" fontId="15" fillId="3" borderId="1" xfId="1" applyFont="1" applyFill="1" applyBorder="1" applyAlignment="1">
      <alignment horizontal="left" vertical="center" wrapText="1"/>
    </xf>
    <xf numFmtId="43" fontId="15" fillId="3" borderId="1" xfId="1" applyFont="1" applyFill="1" applyBorder="1" applyAlignment="1">
      <alignment horizontal="right" vertical="center"/>
    </xf>
    <xf numFmtId="43" fontId="19" fillId="3" borderId="1" xfId="1" applyFont="1" applyFill="1" applyBorder="1" applyAlignment="1">
      <alignment horizontal="center" vertical="center"/>
    </xf>
    <xf numFmtId="43" fontId="15" fillId="3" borderId="1" xfId="1" applyFont="1" applyFill="1" applyBorder="1" applyAlignment="1">
      <alignment vertical="center"/>
    </xf>
    <xf numFmtId="43" fontId="15" fillId="3" borderId="1" xfId="0" applyNumberFormat="1" applyFont="1" applyFill="1" applyBorder="1" applyAlignment="1">
      <alignment vertical="center"/>
    </xf>
    <xf numFmtId="43" fontId="15" fillId="3" borderId="1" xfId="1" applyFont="1" applyFill="1" applyBorder="1" applyAlignment="1">
      <alignment vertical="center" wrapText="1"/>
    </xf>
    <xf numFmtId="2" fontId="15" fillId="0" borderId="1" xfId="0" applyNumberFormat="1" applyFont="1" applyBorder="1" applyAlignment="1">
      <alignment vertical="center"/>
    </xf>
    <xf numFmtId="2" fontId="15" fillId="0" borderId="1" xfId="0" applyNumberFormat="1" applyFont="1" applyBorder="1" applyAlignment="1">
      <alignment horizontal="right" vertical="center"/>
    </xf>
    <xf numFmtId="2" fontId="15" fillId="0" borderId="1" xfId="0" applyNumberFormat="1" applyFont="1" applyBorder="1" applyAlignment="1">
      <alignment horizontal="left" vertical="center"/>
    </xf>
    <xf numFmtId="43" fontId="15" fillId="0" borderId="1" xfId="1" applyFont="1" applyBorder="1" applyAlignment="1">
      <alignment horizontal="left" vertical="center"/>
    </xf>
    <xf numFmtId="43" fontId="14" fillId="0" borderId="1" xfId="0" applyNumberFormat="1" applyFont="1" applyBorder="1" applyAlignment="1">
      <alignment vertical="center"/>
    </xf>
    <xf numFmtId="0" fontId="14" fillId="0" borderId="0" xfId="0" applyFont="1" applyAlignment="1">
      <alignment wrapText="1"/>
    </xf>
    <xf numFmtId="0" fontId="15" fillId="0" borderId="0" xfId="0" applyFont="1" applyAlignment="1">
      <alignment horizontal="left" vertical="center"/>
    </xf>
    <xf numFmtId="43" fontId="15" fillId="0" borderId="0" xfId="1" applyFont="1" applyAlignment="1">
      <alignment horizontal="left" vertical="center"/>
    </xf>
    <xf numFmtId="43" fontId="19" fillId="4" borderId="1" xfId="1" applyFont="1" applyFill="1" applyBorder="1" applyAlignment="1">
      <alignment horizontal="left" vertical="center"/>
    </xf>
    <xf numFmtId="43" fontId="17" fillId="0" borderId="1" xfId="0" applyNumberFormat="1" applyFont="1" applyBorder="1"/>
    <xf numFmtId="0" fontId="14" fillId="0" borderId="1" xfId="0" applyFont="1" applyBorder="1"/>
    <xf numFmtId="2" fontId="17" fillId="0" borderId="1" xfId="0" applyNumberFormat="1" applyFont="1" applyBorder="1"/>
    <xf numFmtId="0" fontId="15" fillId="3" borderId="1" xfId="0" applyFont="1" applyFill="1" applyBorder="1" applyAlignment="1">
      <alignment horizontal="right" vertical="center"/>
    </xf>
    <xf numFmtId="0" fontId="14" fillId="8" borderId="0" xfId="0" applyFont="1" applyFill="1"/>
    <xf numFmtId="0" fontId="14" fillId="8" borderId="0" xfId="0" applyFont="1" applyFill="1" applyAlignment="1">
      <alignment wrapText="1"/>
    </xf>
    <xf numFmtId="0" fontId="15" fillId="8" borderId="0" xfId="0" applyFont="1" applyFill="1" applyAlignment="1">
      <alignment horizontal="left" vertical="center"/>
    </xf>
    <xf numFmtId="43" fontId="15" fillId="8" borderId="0" xfId="1" applyFont="1" applyFill="1" applyAlignment="1">
      <alignment horizontal="left" vertical="center"/>
    </xf>
    <xf numFmtId="43" fontId="19" fillId="8" borderId="0" xfId="1" applyFont="1" applyFill="1" applyBorder="1" applyAlignment="1">
      <alignment horizontal="left" vertical="center"/>
    </xf>
    <xf numFmtId="43" fontId="17" fillId="8" borderId="0" xfId="0" applyNumberFormat="1" applyFont="1" applyFill="1"/>
    <xf numFmtId="2" fontId="17" fillId="8" borderId="0" xfId="0" applyNumberFormat="1" applyFont="1" applyFill="1"/>
    <xf numFmtId="43" fontId="17" fillId="0" borderId="0" xfId="0" applyNumberFormat="1" applyFont="1"/>
    <xf numFmtId="2" fontId="17" fillId="0" borderId="0" xfId="0" applyNumberFormat="1" applyFont="1"/>
    <xf numFmtId="0" fontId="19" fillId="3" borderId="1" xfId="0" applyFont="1" applyFill="1" applyBorder="1" applyAlignment="1">
      <alignment horizontal="center" vertical="center" wrapText="1"/>
    </xf>
    <xf numFmtId="2" fontId="15" fillId="3" borderId="1" xfId="0" applyNumberFormat="1" applyFont="1" applyFill="1" applyBorder="1" applyAlignment="1">
      <alignment horizontal="right" vertical="center"/>
    </xf>
    <xf numFmtId="0" fontId="14" fillId="0" borderId="0" xfId="0" quotePrefix="1" applyFont="1"/>
    <xf numFmtId="43" fontId="15" fillId="0" borderId="0" xfId="1" applyFont="1" applyFill="1" applyAlignment="1">
      <alignment horizontal="left" vertical="center"/>
    </xf>
    <xf numFmtId="43" fontId="19" fillId="0" borderId="0" xfId="1" applyFont="1" applyFill="1" applyBorder="1" applyAlignment="1">
      <alignment horizontal="left" vertical="center"/>
    </xf>
    <xf numFmtId="0" fontId="12" fillId="0" borderId="9" xfId="2" applyFont="1" applyBorder="1" applyAlignment="1">
      <alignment horizontal="center" vertical="center"/>
    </xf>
    <xf numFmtId="0" fontId="12" fillId="0" borderId="10" xfId="2" applyFont="1" applyBorder="1" applyAlignment="1">
      <alignment horizontal="center" vertical="center"/>
    </xf>
    <xf numFmtId="0" fontId="12" fillId="0" borderId="17" xfId="2" applyFont="1" applyBorder="1" applyAlignment="1">
      <alignment horizontal="center" vertical="center"/>
    </xf>
    <xf numFmtId="0" fontId="12" fillId="2" borderId="12" xfId="2" applyFont="1" applyFill="1" applyBorder="1" applyAlignment="1">
      <alignment horizontal="center" vertical="center" wrapText="1"/>
    </xf>
    <xf numFmtId="10" fontId="12" fillId="0" borderId="23" xfId="2" applyNumberFormat="1" applyFont="1" applyBorder="1" applyAlignment="1">
      <alignment horizontal="center" vertical="center" wrapText="1"/>
    </xf>
    <xf numFmtId="0" fontId="12" fillId="0" borderId="11" xfId="2" applyFont="1" applyBorder="1" applyAlignment="1">
      <alignment vertical="center"/>
    </xf>
    <xf numFmtId="0" fontId="12" fillId="0" borderId="0" xfId="2" applyFont="1" applyAlignment="1">
      <alignment vertical="center"/>
    </xf>
    <xf numFmtId="0" fontId="12" fillId="0" borderId="19" xfId="2" applyFont="1" applyBorder="1" applyAlignment="1">
      <alignment vertical="center"/>
    </xf>
    <xf numFmtId="10" fontId="12" fillId="0" borderId="19" xfId="3" applyNumberFormat="1" applyFont="1" applyBorder="1" applyAlignment="1">
      <alignment horizontal="center" vertical="center"/>
    </xf>
    <xf numFmtId="4" fontId="12" fillId="0" borderId="19" xfId="2" applyNumberFormat="1" applyFont="1" applyBorder="1" applyAlignment="1">
      <alignment vertical="center"/>
    </xf>
    <xf numFmtId="10" fontId="12" fillId="6" borderId="23" xfId="3" applyNumberFormat="1" applyFont="1" applyFill="1" applyBorder="1" applyAlignment="1">
      <alignment horizontal="center" vertical="center"/>
    </xf>
    <xf numFmtId="10" fontId="12" fillId="0" borderId="23" xfId="2" applyNumberFormat="1" applyFont="1" applyBorder="1" applyAlignment="1">
      <alignment horizontal="center" vertical="center"/>
    </xf>
    <xf numFmtId="0" fontId="12" fillId="0" borderId="24" xfId="2" applyFont="1" applyBorder="1" applyAlignment="1">
      <alignment horizontal="left" vertical="center"/>
    </xf>
    <xf numFmtId="0" fontId="12" fillId="0" borderId="25" xfId="2" applyFont="1" applyBorder="1" applyAlignment="1">
      <alignment horizontal="left" vertical="center"/>
    </xf>
    <xf numFmtId="0" fontId="12" fillId="0" borderId="26" xfId="2" applyFont="1" applyBorder="1" applyAlignment="1">
      <alignment horizontal="left" vertical="center"/>
    </xf>
    <xf numFmtId="10" fontId="3" fillId="6" borderId="23" xfId="3" applyNumberFormat="1" applyFont="1" applyFill="1" applyBorder="1" applyAlignment="1">
      <alignment horizontal="center" vertical="center"/>
    </xf>
    <xf numFmtId="0" fontId="3" fillId="0" borderId="24" xfId="2" applyBorder="1" applyAlignment="1">
      <alignment horizontal="left" vertical="center"/>
    </xf>
    <xf numFmtId="0" fontId="3" fillId="0" borderId="25" xfId="2" applyBorder="1" applyAlignment="1">
      <alignment horizontal="left" vertical="center"/>
    </xf>
    <xf numFmtId="0" fontId="3" fillId="0" borderId="26" xfId="2" applyBorder="1" applyAlignment="1">
      <alignment horizontal="left" vertical="center"/>
    </xf>
    <xf numFmtId="0" fontId="2" fillId="0" borderId="11" xfId="2" applyFont="1" applyBorder="1" applyAlignment="1">
      <alignment vertical="center"/>
    </xf>
    <xf numFmtId="0" fontId="2" fillId="0" borderId="0" xfId="2" applyFont="1" applyAlignment="1">
      <alignment vertical="center"/>
    </xf>
    <xf numFmtId="0" fontId="2" fillId="0" borderId="13" xfId="2" applyFont="1" applyBorder="1" applyAlignment="1">
      <alignment vertical="center"/>
    </xf>
    <xf numFmtId="10" fontId="12" fillId="12" borderId="16" xfId="0" applyNumberFormat="1" applyFont="1" applyFill="1" applyBorder="1" applyAlignment="1">
      <alignment horizontal="center" vertical="center"/>
    </xf>
    <xf numFmtId="0" fontId="21" fillId="0" borderId="11" xfId="2" applyFont="1" applyBorder="1" applyAlignment="1">
      <alignment vertical="center"/>
    </xf>
    <xf numFmtId="0" fontId="22" fillId="0" borderId="0" xfId="2" applyFont="1" applyAlignment="1">
      <alignment vertical="center"/>
    </xf>
    <xf numFmtId="0" fontId="23" fillId="0" borderId="0" xfId="2" applyFont="1" applyAlignment="1">
      <alignment vertical="center"/>
    </xf>
    <xf numFmtId="0" fontId="23" fillId="0" borderId="0" xfId="2" applyFont="1" applyAlignment="1">
      <alignment horizontal="center" vertical="center" wrapText="1"/>
    </xf>
    <xf numFmtId="2" fontId="21" fillId="0" borderId="13" xfId="2" applyNumberFormat="1" applyFont="1" applyBorder="1" applyAlignment="1">
      <alignment horizontal="center" vertical="center"/>
    </xf>
    <xf numFmtId="0" fontId="3" fillId="8" borderId="9" xfId="0" applyFont="1" applyFill="1" applyBorder="1" applyAlignment="1">
      <alignment vertical="center"/>
    </xf>
    <xf numFmtId="0" fontId="3" fillId="8" borderId="10" xfId="0" applyFont="1" applyFill="1" applyBorder="1" applyAlignment="1">
      <alignment vertical="center"/>
    </xf>
    <xf numFmtId="0" fontId="3" fillId="8" borderId="17" xfId="0" applyFont="1" applyFill="1" applyBorder="1" applyAlignment="1">
      <alignment vertical="center"/>
    </xf>
    <xf numFmtId="0" fontId="3" fillId="8" borderId="11" xfId="0" applyFont="1" applyFill="1" applyBorder="1" applyAlignment="1">
      <alignment vertical="center"/>
    </xf>
    <xf numFmtId="0" fontId="3" fillId="8" borderId="0" xfId="0" applyFont="1" applyFill="1" applyAlignment="1">
      <alignment vertical="center"/>
    </xf>
    <xf numFmtId="0" fontId="3" fillId="8" borderId="13" xfId="0" applyFont="1" applyFill="1" applyBorder="1" applyAlignment="1">
      <alignment vertical="center"/>
    </xf>
    <xf numFmtId="0" fontId="3" fillId="7" borderId="11" xfId="4" applyFill="1" applyBorder="1" applyAlignment="1">
      <alignment vertical="center"/>
    </xf>
    <xf numFmtId="0" fontId="3" fillId="0" borderId="27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10" fontId="3" fillId="0" borderId="28" xfId="0" applyNumberFormat="1" applyFont="1" applyBorder="1" applyAlignment="1">
      <alignment vertical="center"/>
    </xf>
    <xf numFmtId="0" fontId="3" fillId="0" borderId="29" xfId="0" applyFont="1" applyBorder="1" applyAlignment="1">
      <alignment vertical="center"/>
    </xf>
    <xf numFmtId="0" fontId="17" fillId="2" borderId="2" xfId="0" applyFont="1" applyFill="1" applyBorder="1" applyAlignment="1">
      <alignment horizontal="left" vertical="center" wrapText="1"/>
    </xf>
    <xf numFmtId="0" fontId="17" fillId="2" borderId="3" xfId="0" applyFont="1" applyFill="1" applyBorder="1" applyAlignment="1">
      <alignment horizontal="left" vertical="center" wrapText="1"/>
    </xf>
    <xf numFmtId="0" fontId="17" fillId="2" borderId="4" xfId="0" applyFont="1" applyFill="1" applyBorder="1" applyAlignment="1">
      <alignment horizontal="left" vertical="center" wrapText="1"/>
    </xf>
    <xf numFmtId="0" fontId="11" fillId="0" borderId="35" xfId="0" applyFont="1" applyBorder="1" applyAlignment="1">
      <alignment horizontal="center"/>
    </xf>
    <xf numFmtId="0" fontId="16" fillId="0" borderId="30" xfId="0" applyFont="1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center" wrapText="1"/>
    </xf>
    <xf numFmtId="0" fontId="16" fillId="0" borderId="32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/>
    </xf>
    <xf numFmtId="0" fontId="11" fillId="0" borderId="31" xfId="0" applyFont="1" applyBorder="1" applyAlignment="1">
      <alignment horizontal="center"/>
    </xf>
    <xf numFmtId="0" fontId="11" fillId="0" borderId="32" xfId="0" applyFont="1" applyBorder="1" applyAlignment="1">
      <alignment horizontal="center"/>
    </xf>
    <xf numFmtId="0" fontId="18" fillId="4" borderId="1" xfId="0" applyFont="1" applyFill="1" applyBorder="1" applyAlignment="1">
      <alignment horizontal="left" vertical="center"/>
    </xf>
    <xf numFmtId="0" fontId="15" fillId="3" borderId="6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/>
    </xf>
    <xf numFmtId="0" fontId="18" fillId="11" borderId="1" xfId="0" applyFont="1" applyFill="1" applyBorder="1" applyAlignment="1">
      <alignment horizontal="left" vertical="center" wrapText="1"/>
    </xf>
    <xf numFmtId="0" fontId="16" fillId="0" borderId="30" xfId="0" applyFont="1" applyBorder="1" applyAlignment="1">
      <alignment horizontal="center" wrapText="1"/>
    </xf>
    <xf numFmtId="0" fontId="16" fillId="0" borderId="31" xfId="0" applyFont="1" applyBorder="1" applyAlignment="1">
      <alignment horizontal="center" wrapText="1"/>
    </xf>
    <xf numFmtId="0" fontId="16" fillId="0" borderId="32" xfId="0" applyFont="1" applyBorder="1" applyAlignment="1">
      <alignment horizont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12" fillId="0" borderId="14" xfId="2" applyFont="1" applyBorder="1" applyAlignment="1">
      <alignment horizontal="center" vertical="center" wrapText="1"/>
    </xf>
    <xf numFmtId="0" fontId="12" fillId="0" borderId="15" xfId="2" applyFont="1" applyBorder="1" applyAlignment="1">
      <alignment horizontal="center" vertical="center" wrapText="1"/>
    </xf>
    <xf numFmtId="0" fontId="12" fillId="0" borderId="16" xfId="2" applyFont="1" applyBorder="1" applyAlignment="1">
      <alignment horizontal="center" vertical="center" wrapText="1"/>
    </xf>
    <xf numFmtId="0" fontId="12" fillId="2" borderId="18" xfId="2" applyFont="1" applyFill="1" applyBorder="1" applyAlignment="1">
      <alignment horizontal="center" vertical="center" wrapText="1"/>
    </xf>
    <xf numFmtId="0" fontId="12" fillId="2" borderId="19" xfId="2" applyFont="1" applyFill="1" applyBorder="1" applyAlignment="1">
      <alignment horizontal="center" vertical="center" wrapText="1"/>
    </xf>
    <xf numFmtId="0" fontId="12" fillId="2" borderId="20" xfId="2" applyFont="1" applyFill="1" applyBorder="1" applyAlignment="1">
      <alignment horizontal="center" vertical="center" wrapText="1"/>
    </xf>
    <xf numFmtId="0" fontId="3" fillId="0" borderId="24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left" vertical="center" wrapText="1"/>
    </xf>
    <xf numFmtId="0" fontId="12" fillId="12" borderId="14" xfId="2" applyFont="1" applyFill="1" applyBorder="1" applyAlignment="1">
      <alignment horizontal="center" vertical="center"/>
    </xf>
    <xf numFmtId="0" fontId="12" fillId="12" borderId="15" xfId="2" applyFont="1" applyFill="1" applyBorder="1" applyAlignment="1">
      <alignment horizontal="center" vertical="center"/>
    </xf>
    <xf numFmtId="0" fontId="12" fillId="0" borderId="21" xfId="0" applyFont="1" applyBorder="1" applyAlignment="1">
      <alignment horizontal="left" vertical="center" wrapText="1"/>
    </xf>
    <xf numFmtId="0" fontId="12" fillId="0" borderId="22" xfId="0" applyFont="1" applyBorder="1" applyAlignment="1">
      <alignment horizontal="left" vertical="center" wrapText="1"/>
    </xf>
    <xf numFmtId="0" fontId="12" fillId="0" borderId="21" xfId="2" applyFont="1" applyBorder="1" applyAlignment="1">
      <alignment horizontal="left" vertical="center"/>
    </xf>
    <xf numFmtId="0" fontId="12" fillId="0" borderId="22" xfId="2" applyFont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 wrapText="1"/>
    </xf>
    <xf numFmtId="0" fontId="4" fillId="0" borderId="30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9" fillId="0" borderId="30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6" fillId="9" borderId="1" xfId="0" applyFont="1" applyFill="1" applyBorder="1" applyAlignment="1">
      <alignment horizontal="center" vertical="center" wrapText="1"/>
    </xf>
    <xf numFmtId="0" fontId="6" fillId="9" borderId="6" xfId="0" applyFont="1" applyFill="1" applyBorder="1" applyAlignment="1">
      <alignment horizontal="center" vertical="center" wrapText="1"/>
    </xf>
    <xf numFmtId="0" fontId="6" fillId="9" borderId="8" xfId="0" applyFont="1" applyFill="1" applyBorder="1" applyAlignment="1">
      <alignment horizontal="center" vertical="center" wrapText="1"/>
    </xf>
    <xf numFmtId="0" fontId="10" fillId="0" borderId="30" xfId="2" applyFont="1" applyBorder="1" applyAlignment="1">
      <alignment horizontal="center" vertical="center" wrapText="1"/>
    </xf>
    <xf numFmtId="0" fontId="10" fillId="0" borderId="31" xfId="2" applyFont="1" applyBorder="1" applyAlignment="1">
      <alignment horizontal="center" vertical="center" wrapText="1"/>
    </xf>
    <xf numFmtId="0" fontId="10" fillId="0" borderId="32" xfId="2" applyFont="1" applyBorder="1" applyAlignment="1">
      <alignment horizontal="center" vertical="center" wrapText="1"/>
    </xf>
    <xf numFmtId="0" fontId="12" fillId="0" borderId="30" xfId="0" applyFont="1" applyBorder="1" applyAlignment="1">
      <alignment horizontal="left" vertical="center" wrapText="1"/>
    </xf>
    <xf numFmtId="0" fontId="12" fillId="0" borderId="31" xfId="0" applyFont="1" applyBorder="1" applyAlignment="1">
      <alignment horizontal="left" vertical="center" wrapText="1"/>
    </xf>
    <xf numFmtId="0" fontId="12" fillId="0" borderId="32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</cellXfs>
  <cellStyles count="10">
    <cellStyle name="Moeda" xfId="6" builtinId="4"/>
    <cellStyle name="Moeda 2" xfId="9" xr:uid="{FB523902-BF30-4F8D-B233-E4DD293C67FD}"/>
    <cellStyle name="Moeda 3" xfId="7" xr:uid="{7245A953-68A9-4308-9CF0-D66D038908A6}"/>
    <cellStyle name="Normal" xfId="0" builtinId="0"/>
    <cellStyle name="Normal 10" xfId="2" xr:uid="{04A22C88-0ECA-49D0-A550-10D06CD45915}"/>
    <cellStyle name="Normal 4 2" xfId="4" xr:uid="{94130388-F16A-4082-BCA5-892CA82DD729}"/>
    <cellStyle name="Porcentagem 10" xfId="3" xr:uid="{241D4805-F120-4F73-9FF0-DCC98BD5D12F}"/>
    <cellStyle name="Separador de milhares 2 2" xfId="8" xr:uid="{539944DD-8BE3-47F6-A141-42C5E3A65A0D}"/>
    <cellStyle name="Vírgula" xfId="5" builtinId="3"/>
    <cellStyle name="Vírgula 4" xfId="1" xr:uid="{4DF53B0F-C603-4548-AEE0-5AA13F5431D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175261</xdr:colOff>
      <xdr:row>22</xdr:row>
      <xdr:rowOff>91440</xdr:rowOff>
    </xdr:from>
    <xdr:ext cx="5334000" cy="53931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aixaDeTexto 1">
              <a:extLst>
                <a:ext uri="{FF2B5EF4-FFF2-40B4-BE49-F238E27FC236}">
                  <a16:creationId xmlns:a16="http://schemas.microsoft.com/office/drawing/2014/main" id="{D7C5851E-56C1-48CD-AFC5-4C547CFF6A65}"/>
                </a:ext>
              </a:extLst>
            </xdr:cNvPr>
            <xdr:cNvSpPr txBox="1"/>
          </xdr:nvSpPr>
          <xdr:spPr>
            <a:xfrm>
              <a:off x="175261" y="5052060"/>
              <a:ext cx="5334000" cy="53931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ctr"/>
              <a:r>
                <a:rPr lang="pt-BR" sz="2200" b="0" i="1" u="none">
                  <a:latin typeface="Cambria Math" panose="02040503050406030204" pitchFamily="18" charset="0"/>
                  <a:ea typeface="Cambria Math" panose="02040503050406030204" pitchFamily="18" charset="0"/>
                  <a:cs typeface="Arial" panose="020B0604020202020204" pitchFamily="34" charset="0"/>
                </a:rPr>
                <a:t>BDI = </a:t>
              </a:r>
              <a14:m>
                <m:oMath xmlns:m="http://schemas.openxmlformats.org/officeDocument/2006/math">
                  <m:f>
                    <m:fPr>
                      <m:ctrlPr>
                        <a:rPr lang="pt-BR" sz="2200" b="0" i="1" u="none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fPr>
                    <m:num>
                      <m:d>
                        <m:dPr>
                          <m:ctrlPr>
                            <a:rPr lang="pt-BR" sz="2200" b="0" i="1" u="none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</m:ctrlPr>
                        </m:dPr>
                        <m:e>
                          <m:r>
                            <a:rPr lang="pt-BR" sz="2200" b="0" i="1" u="none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1+</m:t>
                          </m:r>
                          <m:r>
                            <a:rPr lang="pt-BR" sz="2200" b="0" i="1" u="none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𝐴𝐶</m:t>
                          </m:r>
                          <m:r>
                            <a:rPr lang="pt-BR" sz="2200" b="0" i="1" u="none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+</m:t>
                          </m:r>
                          <m:r>
                            <a:rPr lang="pt-BR" sz="2200" b="0" i="1" u="none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𝑆</m:t>
                          </m:r>
                          <m:r>
                            <a:rPr lang="pt-BR" sz="2200" b="0" i="1" u="none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+</m:t>
                          </m:r>
                          <m:r>
                            <a:rPr lang="pt-BR" sz="2200" b="0" i="1" u="none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𝐺</m:t>
                          </m:r>
                          <m:r>
                            <a:rPr lang="pt-BR" sz="2200" b="0" i="1" u="none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+</m:t>
                          </m:r>
                          <m:r>
                            <a:rPr lang="pt-BR" sz="2200" b="0" i="1" u="none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𝑅</m:t>
                          </m:r>
                        </m:e>
                      </m:d>
                      <m:r>
                        <a:rPr lang="pt-BR" sz="2200" b="0" i="1" u="none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∗</m:t>
                      </m:r>
                      <m:d>
                        <m:dPr>
                          <m:ctrlPr>
                            <a:rPr lang="pt-BR" sz="2200" b="0" i="1" u="none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</m:ctrlPr>
                        </m:dPr>
                        <m:e>
                          <m:r>
                            <a:rPr lang="pt-BR" sz="2200" b="0" i="1" u="none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1+</m:t>
                          </m:r>
                          <m:r>
                            <a:rPr lang="pt-BR" sz="2200" b="0" i="1" u="none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𝐷𝐹</m:t>
                          </m:r>
                        </m:e>
                      </m:d>
                      <m:r>
                        <a:rPr lang="pt-BR" sz="2200" b="0" i="1" u="none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∗(1+</m:t>
                      </m:r>
                      <m:r>
                        <a:rPr lang="pt-BR" sz="2200" b="0" i="1" u="none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𝐿</m:t>
                      </m:r>
                      <m:r>
                        <a:rPr lang="pt-BR" sz="2200" b="0" i="1" u="none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)</m:t>
                      </m:r>
                    </m:num>
                    <m:den>
                      <m:d>
                        <m:dPr>
                          <m:ctrlPr>
                            <a:rPr lang="pt-BR" sz="2200" b="0" i="1" u="none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</m:ctrlPr>
                        </m:dPr>
                        <m:e>
                          <m:r>
                            <a:rPr lang="pt-BR" sz="2200" b="0" i="1" u="none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1−</m:t>
                          </m:r>
                          <m:r>
                            <a:rPr lang="pt-BR" sz="2200" b="0" i="1" u="none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𝐼</m:t>
                          </m:r>
                        </m:e>
                      </m:d>
                    </m:den>
                  </m:f>
                  <m:r>
                    <a:rPr lang="pt-BR" sz="2200" b="0" i="1" u="none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−1</m:t>
                  </m:r>
                </m:oMath>
              </a14:m>
              <a:endParaRPr lang="pt-BR" sz="2200" b="0" i="1" u="none">
                <a:latin typeface="Cambria Math" panose="02040503050406030204" pitchFamily="18" charset="0"/>
                <a:ea typeface="Cambria Math" panose="02040503050406030204" pitchFamily="18" charset="0"/>
                <a:cs typeface="Arial" panose="020B0604020202020204" pitchFamily="34" charset="0"/>
              </a:endParaRPr>
            </a:p>
          </xdr:txBody>
        </xdr:sp>
      </mc:Choice>
      <mc:Fallback xmlns="">
        <xdr:sp macro="" textlink="">
          <xdr:nvSpPr>
            <xdr:cNvPr id="2" name="CaixaDeTexto 1">
              <a:extLst>
                <a:ext uri="{FF2B5EF4-FFF2-40B4-BE49-F238E27FC236}">
                  <a16:creationId xmlns:a16="http://schemas.microsoft.com/office/drawing/2014/main" id="{D7C5851E-56C1-48CD-AFC5-4C547CFF6A65}"/>
                </a:ext>
              </a:extLst>
            </xdr:cNvPr>
            <xdr:cNvSpPr txBox="1"/>
          </xdr:nvSpPr>
          <xdr:spPr>
            <a:xfrm>
              <a:off x="175261" y="5052060"/>
              <a:ext cx="5334000" cy="53931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ctr"/>
              <a:r>
                <a:rPr lang="pt-BR" sz="2200" b="0" i="1" u="none">
                  <a:latin typeface="Cambria Math" panose="02040503050406030204" pitchFamily="18" charset="0"/>
                  <a:ea typeface="Cambria Math" panose="02040503050406030204" pitchFamily="18" charset="0"/>
                  <a:cs typeface="Arial" panose="020B0604020202020204" pitchFamily="34" charset="0"/>
                </a:rPr>
                <a:t>BDI = </a:t>
              </a:r>
              <a:r>
                <a:rPr lang="pt-BR" sz="2200" b="0" i="0" u="none">
                  <a:latin typeface="Cambria Math" panose="02040503050406030204" pitchFamily="18" charset="0"/>
                  <a:ea typeface="Cambria Math" panose="02040503050406030204" pitchFamily="18" charset="0"/>
                </a:rPr>
                <a:t>((1+𝐴𝐶+𝑆+𝐺+𝑅)∗(1+𝐷𝐹)∗(1+𝐿))/((1−𝐼) )−1</a:t>
              </a:r>
              <a:endParaRPr lang="pt-BR" sz="2200" b="0" i="1" u="none">
                <a:latin typeface="Cambria Math" panose="02040503050406030204" pitchFamily="18" charset="0"/>
                <a:ea typeface="Cambria Math" panose="02040503050406030204" pitchFamily="18" charset="0"/>
                <a:cs typeface="Arial" panose="020B0604020202020204" pitchFamily="34" charset="0"/>
              </a:endParaRPr>
            </a:p>
          </xdr:txBody>
        </xdr:sp>
      </mc:Fallback>
    </mc:AlternateContent>
    <xdr:clientData/>
  </xdr:oneCellAnchor>
  <xdr:oneCellAnchor>
    <xdr:from>
      <xdr:col>0</xdr:col>
      <xdr:colOff>190500</xdr:colOff>
      <xdr:row>19</xdr:row>
      <xdr:rowOff>22860</xdr:rowOff>
    </xdr:from>
    <xdr:ext cx="5334000" cy="330796"/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A7200DA3-C00B-4B9E-993C-F9271D5F56A2}"/>
            </a:ext>
          </a:extLst>
        </xdr:cNvPr>
        <xdr:cNvSpPr txBox="1"/>
      </xdr:nvSpPr>
      <xdr:spPr>
        <a:xfrm>
          <a:off x="190500" y="4434840"/>
          <a:ext cx="5334000" cy="3307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pPr algn="ctr"/>
          <a:r>
            <a:rPr lang="pt-BR" sz="2200" b="0" i="0" u="none">
              <a:latin typeface="Cambria Math" panose="02040503050406030204" pitchFamily="18" charset="0"/>
              <a:ea typeface="Cambria Math" panose="02040503050406030204" pitchFamily="18" charset="0"/>
            </a:rPr>
            <a:t>I</a:t>
          </a:r>
          <a:r>
            <a:rPr lang="pt-BR" sz="2200" b="0" i="0" u="none" baseline="0">
              <a:latin typeface="Cambria Math" panose="02040503050406030204" pitchFamily="18" charset="0"/>
              <a:ea typeface="Cambria Math" panose="02040503050406030204" pitchFamily="18" charset="0"/>
            </a:rPr>
            <a:t> = I.1 + I.2 + I.3 + I.4</a:t>
          </a:r>
          <a:endParaRPr lang="pt-BR" sz="2200" b="0" i="1" u="none">
            <a:latin typeface="Cambria Math" panose="02040503050406030204" pitchFamily="18" charset="0"/>
            <a:ea typeface="Cambria Math" panose="02040503050406030204" pitchFamily="18" charset="0"/>
            <a:cs typeface="Arial" panose="020B0604020202020204" pitchFamily="34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pp.orcafascio.com/banco/agesul/composicoes/6061e6bae64d1eb1cae62d41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E8ED3-7F22-4FFD-84B5-BA0B0BA06C19}">
  <sheetPr>
    <pageSetUpPr fitToPage="1"/>
  </sheetPr>
  <dimension ref="A1:I67"/>
  <sheetViews>
    <sheetView view="pageBreakPreview" zoomScale="80" zoomScaleNormal="105" zoomScaleSheetLayoutView="80" workbookViewId="0">
      <selection activeCell="A4" sqref="A4"/>
    </sheetView>
  </sheetViews>
  <sheetFormatPr defaultRowHeight="14" x14ac:dyDescent="0.3"/>
  <cols>
    <col min="1" max="1" width="9.453125" style="25" customWidth="1"/>
    <col min="2" max="2" width="15.36328125" style="25" customWidth="1"/>
    <col min="3" max="3" width="15" style="25" customWidth="1"/>
    <col min="4" max="4" width="68.453125" style="25" customWidth="1"/>
    <col min="5" max="5" width="10.36328125" style="25" customWidth="1"/>
    <col min="6" max="6" width="17.81640625" style="25" customWidth="1"/>
    <col min="7" max="8" width="17.54296875" style="25" customWidth="1"/>
    <col min="9" max="9" width="17.90625" style="25" customWidth="1"/>
    <col min="10" max="16384" width="8.7265625" style="25"/>
  </cols>
  <sheetData>
    <row r="1" spans="1:9" ht="23.5" thickBot="1" x14ac:dyDescent="0.55000000000000004">
      <c r="A1" s="134" t="s">
        <v>151</v>
      </c>
      <c r="B1" s="134"/>
      <c r="C1" s="134"/>
      <c r="D1" s="134"/>
      <c r="E1" s="134"/>
      <c r="F1" s="134"/>
      <c r="G1" s="134"/>
      <c r="H1" s="134"/>
      <c r="I1" s="134"/>
    </row>
    <row r="2" spans="1:9" ht="14.5" thickBot="1" x14ac:dyDescent="0.35"/>
    <row r="3" spans="1:9" ht="23.5" thickBot="1" x14ac:dyDescent="0.55000000000000004">
      <c r="A3" s="134" t="s">
        <v>188</v>
      </c>
      <c r="B3" s="134"/>
      <c r="C3" s="134"/>
      <c r="D3" s="134"/>
      <c r="E3" s="134"/>
      <c r="F3" s="134"/>
      <c r="G3" s="134"/>
      <c r="H3" s="134"/>
      <c r="I3" s="134"/>
    </row>
    <row r="4" spans="1:9" ht="23.5" thickBot="1" x14ac:dyDescent="0.55000000000000004">
      <c r="A4" s="28"/>
      <c r="B4" s="28"/>
      <c r="C4" s="28"/>
      <c r="D4" s="28"/>
      <c r="E4" s="28"/>
      <c r="F4" s="28"/>
      <c r="G4" s="28"/>
      <c r="H4" s="28"/>
      <c r="I4" s="28"/>
    </row>
    <row r="5" spans="1:9" ht="15" customHeight="1" thickBot="1" x14ac:dyDescent="0.35">
      <c r="A5" s="135" t="s">
        <v>152</v>
      </c>
      <c r="B5" s="136"/>
      <c r="C5" s="136"/>
      <c r="D5" s="136"/>
      <c r="E5" s="136"/>
      <c r="F5" s="136"/>
      <c r="G5" s="136"/>
      <c r="H5" s="136"/>
      <c r="I5" s="137"/>
    </row>
    <row r="6" spans="1:9" ht="15" customHeight="1" x14ac:dyDescent="0.3">
      <c r="A6" s="29"/>
      <c r="B6" s="30"/>
      <c r="C6" s="30"/>
      <c r="D6" s="30"/>
      <c r="E6" s="30"/>
      <c r="F6" s="30"/>
      <c r="G6" s="30"/>
      <c r="H6" s="30"/>
      <c r="I6" s="30"/>
    </row>
    <row r="7" spans="1:9" x14ac:dyDescent="0.3">
      <c r="A7" s="25" t="s">
        <v>35</v>
      </c>
      <c r="B7" s="31" t="s">
        <v>150</v>
      </c>
      <c r="E7" s="32" t="s">
        <v>33</v>
      </c>
      <c r="F7" s="33">
        <f>'03. BDI'!H17</f>
        <v>0</v>
      </c>
    </row>
    <row r="9" spans="1:9" ht="42" x14ac:dyDescent="0.3">
      <c r="A9" s="34" t="s">
        <v>0</v>
      </c>
      <c r="B9" s="34" t="s">
        <v>1</v>
      </c>
      <c r="C9" s="34" t="s">
        <v>2</v>
      </c>
      <c r="D9" s="34" t="s">
        <v>3</v>
      </c>
      <c r="E9" s="34" t="s">
        <v>4</v>
      </c>
      <c r="F9" s="34" t="s">
        <v>6</v>
      </c>
      <c r="G9" s="34" t="s">
        <v>7</v>
      </c>
      <c r="H9" s="34" t="s">
        <v>5</v>
      </c>
      <c r="I9" s="34" t="s">
        <v>8</v>
      </c>
    </row>
    <row r="10" spans="1:9" ht="14.4" customHeight="1" x14ac:dyDescent="0.3">
      <c r="A10" s="35" t="s">
        <v>14</v>
      </c>
      <c r="B10" s="131" t="s">
        <v>77</v>
      </c>
      <c r="C10" s="132"/>
      <c r="D10" s="132"/>
      <c r="E10" s="132"/>
      <c r="F10" s="132"/>
      <c r="G10" s="132"/>
      <c r="H10" s="133"/>
      <c r="I10" s="36">
        <f>SUM(I11:I12)</f>
        <v>0</v>
      </c>
    </row>
    <row r="11" spans="1:9" ht="28" x14ac:dyDescent="0.3">
      <c r="A11" s="37" t="s">
        <v>11</v>
      </c>
      <c r="B11" s="38" t="s">
        <v>10</v>
      </c>
      <c r="C11" s="38">
        <v>90778</v>
      </c>
      <c r="D11" s="39" t="s">
        <v>66</v>
      </c>
      <c r="E11" s="38" t="s">
        <v>42</v>
      </c>
      <c r="F11" s="40"/>
      <c r="G11" s="40"/>
      <c r="H11" s="40"/>
      <c r="I11" s="40"/>
    </row>
    <row r="12" spans="1:9" ht="28" x14ac:dyDescent="0.3">
      <c r="A12" s="37" t="s">
        <v>18</v>
      </c>
      <c r="B12" s="38" t="s">
        <v>10</v>
      </c>
      <c r="C12" s="38">
        <v>93572</v>
      </c>
      <c r="D12" s="39" t="s">
        <v>19</v>
      </c>
      <c r="E12" s="38" t="s">
        <v>17</v>
      </c>
      <c r="F12" s="40"/>
      <c r="G12" s="40"/>
      <c r="H12" s="40"/>
      <c r="I12" s="40"/>
    </row>
    <row r="13" spans="1:9" x14ac:dyDescent="0.3">
      <c r="A13" s="35" t="s">
        <v>15</v>
      </c>
      <c r="B13" s="131" t="s">
        <v>78</v>
      </c>
      <c r="C13" s="132"/>
      <c r="D13" s="132"/>
      <c r="E13" s="132"/>
      <c r="F13" s="132"/>
      <c r="G13" s="132"/>
      <c r="H13" s="133"/>
      <c r="I13" s="36">
        <f>SUM(I14:I17)</f>
        <v>0</v>
      </c>
    </row>
    <row r="14" spans="1:9" ht="28" x14ac:dyDescent="0.3">
      <c r="A14" s="37" t="s">
        <v>16</v>
      </c>
      <c r="B14" s="38" t="s">
        <v>10</v>
      </c>
      <c r="C14" s="38">
        <v>102191</v>
      </c>
      <c r="D14" s="39" t="s">
        <v>79</v>
      </c>
      <c r="E14" s="38" t="s">
        <v>9</v>
      </c>
      <c r="F14" s="40"/>
      <c r="G14" s="40"/>
      <c r="H14" s="40"/>
      <c r="I14" s="40"/>
    </row>
    <row r="15" spans="1:9" ht="28" x14ac:dyDescent="0.3">
      <c r="A15" s="37" t="s">
        <v>20</v>
      </c>
      <c r="B15" s="38" t="s">
        <v>10</v>
      </c>
      <c r="C15" s="38">
        <v>97622</v>
      </c>
      <c r="D15" s="39" t="s">
        <v>80</v>
      </c>
      <c r="E15" s="38" t="s">
        <v>54</v>
      </c>
      <c r="F15" s="40"/>
      <c r="G15" s="40"/>
      <c r="H15" s="40"/>
      <c r="I15" s="40"/>
    </row>
    <row r="16" spans="1:9" ht="28" x14ac:dyDescent="0.3">
      <c r="A16" s="37" t="s">
        <v>21</v>
      </c>
      <c r="B16" s="38" t="s">
        <v>10</v>
      </c>
      <c r="C16" s="38">
        <v>97626</v>
      </c>
      <c r="D16" s="39" t="s">
        <v>81</v>
      </c>
      <c r="E16" s="38" t="s">
        <v>54</v>
      </c>
      <c r="F16" s="40"/>
      <c r="G16" s="40"/>
      <c r="H16" s="40"/>
      <c r="I16" s="40"/>
    </row>
    <row r="17" spans="1:9" ht="28" x14ac:dyDescent="0.3">
      <c r="A17" s="37" t="s">
        <v>22</v>
      </c>
      <c r="B17" s="38" t="s">
        <v>75</v>
      </c>
      <c r="C17" s="38">
        <v>10107</v>
      </c>
      <c r="D17" s="39" t="s">
        <v>82</v>
      </c>
      <c r="E17" s="38" t="s">
        <v>54</v>
      </c>
      <c r="F17" s="40"/>
      <c r="G17" s="40"/>
      <c r="H17" s="40"/>
      <c r="I17" s="40"/>
    </row>
    <row r="18" spans="1:9" ht="14.4" customHeight="1" x14ac:dyDescent="0.3">
      <c r="A18" s="35" t="s">
        <v>43</v>
      </c>
      <c r="B18" s="131" t="s">
        <v>83</v>
      </c>
      <c r="C18" s="132"/>
      <c r="D18" s="132"/>
      <c r="E18" s="132"/>
      <c r="F18" s="132"/>
      <c r="G18" s="132"/>
      <c r="H18" s="133"/>
      <c r="I18" s="36">
        <f>SUM(I19:I24)</f>
        <v>0</v>
      </c>
    </row>
    <row r="19" spans="1:9" x14ac:dyDescent="0.3">
      <c r="A19" s="37" t="s">
        <v>45</v>
      </c>
      <c r="B19" s="38" t="s">
        <v>75</v>
      </c>
      <c r="C19" s="38">
        <v>80141</v>
      </c>
      <c r="D19" s="39" t="s">
        <v>133</v>
      </c>
      <c r="E19" s="38" t="s">
        <v>9</v>
      </c>
      <c r="F19" s="40"/>
      <c r="G19" s="40"/>
      <c r="H19" s="40"/>
      <c r="I19" s="40"/>
    </row>
    <row r="20" spans="1:9" ht="28" x14ac:dyDescent="0.3">
      <c r="A20" s="37" t="s">
        <v>48</v>
      </c>
      <c r="B20" s="38" t="s">
        <v>10</v>
      </c>
      <c r="C20" s="38">
        <v>98689</v>
      </c>
      <c r="D20" s="39" t="s">
        <v>84</v>
      </c>
      <c r="E20" s="38" t="s">
        <v>12</v>
      </c>
      <c r="F20" s="40"/>
      <c r="G20" s="40"/>
      <c r="H20" s="40"/>
      <c r="I20" s="40"/>
    </row>
    <row r="21" spans="1:9" ht="42" x14ac:dyDescent="0.3">
      <c r="A21" s="37" t="s">
        <v>49</v>
      </c>
      <c r="B21" s="38" t="s">
        <v>10</v>
      </c>
      <c r="C21" s="38">
        <v>87878</v>
      </c>
      <c r="D21" s="39" t="s">
        <v>85</v>
      </c>
      <c r="E21" s="38" t="s">
        <v>9</v>
      </c>
      <c r="F21" s="40"/>
      <c r="G21" s="40"/>
      <c r="H21" s="40"/>
      <c r="I21" s="40"/>
    </row>
    <row r="22" spans="1:9" ht="56" x14ac:dyDescent="0.3">
      <c r="A22" s="37" t="s">
        <v>50</v>
      </c>
      <c r="B22" s="38" t="s">
        <v>10</v>
      </c>
      <c r="C22" s="38">
        <v>90407</v>
      </c>
      <c r="D22" s="39" t="s">
        <v>86</v>
      </c>
      <c r="E22" s="38" t="s">
        <v>9</v>
      </c>
      <c r="F22" s="40"/>
      <c r="G22" s="40"/>
      <c r="H22" s="40"/>
      <c r="I22" s="40"/>
    </row>
    <row r="23" spans="1:9" ht="42" x14ac:dyDescent="0.3">
      <c r="A23" s="37" t="s">
        <v>51</v>
      </c>
      <c r="B23" s="38" t="s">
        <v>10</v>
      </c>
      <c r="C23" s="38">
        <v>96126</v>
      </c>
      <c r="D23" s="39" t="s">
        <v>87</v>
      </c>
      <c r="E23" s="38" t="s">
        <v>9</v>
      </c>
      <c r="F23" s="40"/>
      <c r="G23" s="40"/>
      <c r="H23" s="40"/>
      <c r="I23" s="40"/>
    </row>
    <row r="24" spans="1:9" ht="28" x14ac:dyDescent="0.3">
      <c r="A24" s="37" t="s">
        <v>52</v>
      </c>
      <c r="B24" s="38" t="s">
        <v>10</v>
      </c>
      <c r="C24" s="38">
        <v>88489</v>
      </c>
      <c r="D24" s="39" t="s">
        <v>88</v>
      </c>
      <c r="E24" s="38" t="s">
        <v>9</v>
      </c>
      <c r="F24" s="40"/>
      <c r="G24" s="40"/>
      <c r="H24" s="40"/>
      <c r="I24" s="40"/>
    </row>
    <row r="25" spans="1:9" x14ac:dyDescent="0.3">
      <c r="A25" s="35" t="s">
        <v>56</v>
      </c>
      <c r="B25" s="131" t="s">
        <v>184</v>
      </c>
      <c r="C25" s="132"/>
      <c r="D25" s="132"/>
      <c r="E25" s="132"/>
      <c r="F25" s="132"/>
      <c r="G25" s="132"/>
      <c r="H25" s="133"/>
      <c r="I25" s="36">
        <f>SUM(I26:I38)</f>
        <v>0</v>
      </c>
    </row>
    <row r="26" spans="1:9" x14ac:dyDescent="0.3">
      <c r="A26" s="37" t="s">
        <v>57</v>
      </c>
      <c r="B26" s="38" t="s">
        <v>10</v>
      </c>
      <c r="C26" s="38">
        <v>96393</v>
      </c>
      <c r="D26" s="39" t="s">
        <v>64</v>
      </c>
      <c r="E26" s="38" t="s">
        <v>54</v>
      </c>
      <c r="F26" s="40"/>
      <c r="G26" s="40"/>
      <c r="H26" s="40"/>
      <c r="I26" s="40"/>
    </row>
    <row r="27" spans="1:9" ht="42" x14ac:dyDescent="0.3">
      <c r="A27" s="37" t="s">
        <v>58</v>
      </c>
      <c r="B27" s="38" t="s">
        <v>10</v>
      </c>
      <c r="C27" s="38">
        <v>97087</v>
      </c>
      <c r="D27" s="39" t="s">
        <v>90</v>
      </c>
      <c r="E27" s="38" t="s">
        <v>9</v>
      </c>
      <c r="F27" s="40"/>
      <c r="G27" s="40"/>
      <c r="H27" s="40"/>
      <c r="I27" s="40"/>
    </row>
    <row r="28" spans="1:9" ht="42" x14ac:dyDescent="0.3">
      <c r="A28" s="37" t="s">
        <v>59</v>
      </c>
      <c r="B28" s="38" t="s">
        <v>13</v>
      </c>
      <c r="C28" s="38">
        <v>40647</v>
      </c>
      <c r="D28" s="39" t="s">
        <v>89</v>
      </c>
      <c r="E28" s="38" t="s">
        <v>9</v>
      </c>
      <c r="F28" s="40"/>
      <c r="G28" s="40"/>
      <c r="H28" s="40"/>
      <c r="I28" s="40"/>
    </row>
    <row r="29" spans="1:9" ht="28" x14ac:dyDescent="0.3">
      <c r="A29" s="37" t="s">
        <v>60</v>
      </c>
      <c r="B29" s="38" t="s">
        <v>10</v>
      </c>
      <c r="C29" s="38">
        <v>93358</v>
      </c>
      <c r="D29" s="39" t="s">
        <v>92</v>
      </c>
      <c r="E29" s="38" t="s">
        <v>54</v>
      </c>
      <c r="F29" s="40"/>
      <c r="G29" s="40"/>
      <c r="H29" s="40"/>
      <c r="I29" s="40"/>
    </row>
    <row r="30" spans="1:9" ht="28" x14ac:dyDescent="0.3">
      <c r="A30" s="37" t="s">
        <v>61</v>
      </c>
      <c r="B30" s="38" t="s">
        <v>10</v>
      </c>
      <c r="C30" s="38">
        <v>102989</v>
      </c>
      <c r="D30" s="39" t="s">
        <v>91</v>
      </c>
      <c r="E30" s="38" t="s">
        <v>12</v>
      </c>
      <c r="F30" s="40"/>
      <c r="G30" s="40"/>
      <c r="H30" s="40"/>
      <c r="I30" s="40"/>
    </row>
    <row r="31" spans="1:9" ht="42" x14ac:dyDescent="0.3">
      <c r="A31" s="37" t="s">
        <v>62</v>
      </c>
      <c r="B31" s="38" t="s">
        <v>10</v>
      </c>
      <c r="C31" s="38">
        <v>103002</v>
      </c>
      <c r="D31" s="39" t="s">
        <v>93</v>
      </c>
      <c r="E31" s="38" t="s">
        <v>12</v>
      </c>
      <c r="F31" s="40"/>
      <c r="G31" s="40"/>
      <c r="H31" s="40"/>
      <c r="I31" s="40"/>
    </row>
    <row r="32" spans="1:9" ht="69.650000000000006" customHeight="1" x14ac:dyDescent="0.3">
      <c r="A32" s="37" t="s">
        <v>63</v>
      </c>
      <c r="B32" s="38" t="s">
        <v>10</v>
      </c>
      <c r="C32" s="38">
        <v>99839</v>
      </c>
      <c r="D32" s="39" t="s">
        <v>94</v>
      </c>
      <c r="E32" s="38" t="s">
        <v>12</v>
      </c>
      <c r="F32" s="40"/>
      <c r="G32" s="40"/>
      <c r="H32" s="40"/>
      <c r="I32" s="40"/>
    </row>
    <row r="33" spans="1:9" ht="42" x14ac:dyDescent="0.3">
      <c r="A33" s="37" t="s">
        <v>73</v>
      </c>
      <c r="B33" s="38" t="s">
        <v>10</v>
      </c>
      <c r="C33" s="38">
        <v>100719</v>
      </c>
      <c r="D33" s="39" t="s">
        <v>95</v>
      </c>
      <c r="E33" s="38" t="s">
        <v>9</v>
      </c>
      <c r="F33" s="40"/>
      <c r="G33" s="40"/>
      <c r="H33" s="40"/>
      <c r="I33" s="40"/>
    </row>
    <row r="34" spans="1:9" ht="56" x14ac:dyDescent="0.3">
      <c r="A34" s="37" t="s">
        <v>74</v>
      </c>
      <c r="B34" s="38" t="s">
        <v>10</v>
      </c>
      <c r="C34" s="38">
        <v>100741</v>
      </c>
      <c r="D34" s="39" t="s">
        <v>96</v>
      </c>
      <c r="E34" s="38" t="s">
        <v>9</v>
      </c>
      <c r="F34" s="40"/>
      <c r="G34" s="40"/>
      <c r="H34" s="40"/>
      <c r="I34" s="40"/>
    </row>
    <row r="35" spans="1:9" ht="42" x14ac:dyDescent="0.3">
      <c r="A35" s="37" t="s">
        <v>97</v>
      </c>
      <c r="B35" s="38" t="s">
        <v>10</v>
      </c>
      <c r="C35" s="38">
        <v>97083</v>
      </c>
      <c r="D35" s="39" t="s">
        <v>114</v>
      </c>
      <c r="E35" s="38" t="s">
        <v>9</v>
      </c>
      <c r="F35" s="40"/>
      <c r="G35" s="40"/>
      <c r="H35" s="40"/>
      <c r="I35" s="40"/>
    </row>
    <row r="36" spans="1:9" x14ac:dyDescent="0.3">
      <c r="A36" s="37" t="s">
        <v>161</v>
      </c>
      <c r="B36" s="38" t="e">
        <f>#REF!</f>
        <v>#REF!</v>
      </c>
      <c r="C36" s="38" t="e">
        <f>#REF!</f>
        <v>#REF!</v>
      </c>
      <c r="D36" s="39" t="e">
        <f>#REF!</f>
        <v>#REF!</v>
      </c>
      <c r="E36" s="41" t="e">
        <f>#REF!</f>
        <v>#REF!</v>
      </c>
      <c r="F36" s="40"/>
      <c r="G36" s="40"/>
      <c r="H36" s="40"/>
      <c r="I36" s="40"/>
    </row>
    <row r="37" spans="1:9" ht="42" x14ac:dyDescent="0.3">
      <c r="A37" s="37" t="s">
        <v>166</v>
      </c>
      <c r="B37" s="38" t="s">
        <v>10</v>
      </c>
      <c r="C37" s="38">
        <v>102713</v>
      </c>
      <c r="D37" s="39" t="s">
        <v>167</v>
      </c>
      <c r="E37" s="41" t="s">
        <v>9</v>
      </c>
      <c r="F37" s="40"/>
      <c r="G37" s="40"/>
      <c r="H37" s="40"/>
      <c r="I37" s="40"/>
    </row>
    <row r="38" spans="1:9" ht="28" x14ac:dyDescent="0.3">
      <c r="A38" s="37" t="s">
        <v>185</v>
      </c>
      <c r="B38" s="38" t="s">
        <v>10</v>
      </c>
      <c r="C38" s="38">
        <v>101979</v>
      </c>
      <c r="D38" s="39" t="s">
        <v>186</v>
      </c>
      <c r="E38" s="41" t="s">
        <v>12</v>
      </c>
      <c r="F38" s="40"/>
      <c r="G38" s="40"/>
      <c r="H38" s="40"/>
      <c r="I38" s="40"/>
    </row>
    <row r="39" spans="1:9" x14ac:dyDescent="0.3">
      <c r="A39" s="35" t="s">
        <v>71</v>
      </c>
      <c r="B39" s="131" t="s">
        <v>115</v>
      </c>
      <c r="C39" s="132"/>
      <c r="D39" s="132"/>
      <c r="E39" s="132"/>
      <c r="F39" s="132"/>
      <c r="G39" s="132"/>
      <c r="H39" s="133"/>
      <c r="I39" s="36">
        <f>SUM(I40:I56)</f>
        <v>0</v>
      </c>
    </row>
    <row r="40" spans="1:9" ht="42" x14ac:dyDescent="0.3">
      <c r="A40" s="37" t="s">
        <v>72</v>
      </c>
      <c r="B40" s="38" t="s">
        <v>10</v>
      </c>
      <c r="C40" s="38">
        <v>91927</v>
      </c>
      <c r="D40" s="39" t="s">
        <v>123</v>
      </c>
      <c r="E40" s="38" t="s">
        <v>12</v>
      </c>
      <c r="F40" s="40"/>
      <c r="G40" s="40"/>
      <c r="H40" s="40"/>
      <c r="I40" s="40"/>
    </row>
    <row r="41" spans="1:9" ht="42" x14ac:dyDescent="0.3">
      <c r="A41" s="37" t="s">
        <v>118</v>
      </c>
      <c r="B41" s="38" t="s">
        <v>10</v>
      </c>
      <c r="C41" s="38">
        <v>91929</v>
      </c>
      <c r="D41" s="39" t="s">
        <v>124</v>
      </c>
      <c r="E41" s="38" t="s">
        <v>12</v>
      </c>
      <c r="F41" s="40"/>
      <c r="G41" s="40"/>
      <c r="H41" s="40"/>
      <c r="I41" s="40"/>
    </row>
    <row r="42" spans="1:9" ht="42" x14ac:dyDescent="0.3">
      <c r="A42" s="37" t="s">
        <v>119</v>
      </c>
      <c r="B42" s="38" t="s">
        <v>10</v>
      </c>
      <c r="C42" s="38">
        <v>91933</v>
      </c>
      <c r="D42" s="39" t="s">
        <v>125</v>
      </c>
      <c r="E42" s="38" t="s">
        <v>12</v>
      </c>
      <c r="F42" s="40"/>
      <c r="G42" s="40"/>
      <c r="H42" s="40"/>
      <c r="I42" s="40"/>
    </row>
    <row r="43" spans="1:9" ht="42" x14ac:dyDescent="0.3">
      <c r="A43" s="37" t="s">
        <v>120</v>
      </c>
      <c r="B43" s="38" t="s">
        <v>10</v>
      </c>
      <c r="C43" s="38">
        <v>92982</v>
      </c>
      <c r="D43" s="39" t="s">
        <v>126</v>
      </c>
      <c r="E43" s="38" t="s">
        <v>12</v>
      </c>
      <c r="F43" s="40"/>
      <c r="G43" s="40"/>
      <c r="H43" s="40"/>
      <c r="I43" s="40"/>
    </row>
    <row r="44" spans="1:9" ht="42" x14ac:dyDescent="0.3">
      <c r="A44" s="37" t="s">
        <v>121</v>
      </c>
      <c r="B44" s="38" t="s">
        <v>10</v>
      </c>
      <c r="C44" s="38">
        <v>92986</v>
      </c>
      <c r="D44" s="39" t="s">
        <v>127</v>
      </c>
      <c r="E44" s="38" t="s">
        <v>12</v>
      </c>
      <c r="F44" s="40"/>
      <c r="G44" s="40"/>
      <c r="H44" s="40"/>
      <c r="I44" s="40"/>
    </row>
    <row r="45" spans="1:9" ht="42" x14ac:dyDescent="0.3">
      <c r="A45" s="37" t="s">
        <v>122</v>
      </c>
      <c r="B45" s="38" t="s">
        <v>10</v>
      </c>
      <c r="C45" s="38">
        <v>97593</v>
      </c>
      <c r="D45" s="39" t="s">
        <v>129</v>
      </c>
      <c r="E45" s="38" t="s">
        <v>53</v>
      </c>
      <c r="F45" s="40"/>
      <c r="G45" s="40"/>
      <c r="H45" s="40"/>
      <c r="I45" s="40"/>
    </row>
    <row r="46" spans="1:9" ht="28" x14ac:dyDescent="0.3">
      <c r="A46" s="37" t="s">
        <v>130</v>
      </c>
      <c r="B46" s="38" t="s">
        <v>75</v>
      </c>
      <c r="C46" s="38">
        <v>90938</v>
      </c>
      <c r="D46" s="39" t="s">
        <v>132</v>
      </c>
      <c r="E46" s="38" t="s">
        <v>53</v>
      </c>
      <c r="F46" s="40"/>
      <c r="G46" s="40"/>
      <c r="H46" s="40"/>
      <c r="I46" s="40"/>
    </row>
    <row r="47" spans="1:9" ht="42" x14ac:dyDescent="0.3">
      <c r="A47" s="37" t="s">
        <v>131</v>
      </c>
      <c r="B47" s="38" t="s">
        <v>10</v>
      </c>
      <c r="C47" s="38">
        <v>91863</v>
      </c>
      <c r="D47" s="39" t="s">
        <v>136</v>
      </c>
      <c r="E47" s="38" t="s">
        <v>12</v>
      </c>
      <c r="F47" s="40"/>
      <c r="G47" s="40"/>
      <c r="H47" s="40"/>
      <c r="I47" s="40"/>
    </row>
    <row r="48" spans="1:9" ht="42" x14ac:dyDescent="0.3">
      <c r="A48" s="37" t="s">
        <v>137</v>
      </c>
      <c r="B48" s="38" t="s">
        <v>10</v>
      </c>
      <c r="C48" s="38">
        <v>95795</v>
      </c>
      <c r="D48" s="39" t="s">
        <v>138</v>
      </c>
      <c r="E48" s="38" t="s">
        <v>53</v>
      </c>
      <c r="F48" s="40"/>
      <c r="G48" s="40"/>
      <c r="H48" s="40"/>
      <c r="I48" s="40"/>
    </row>
    <row r="49" spans="1:9" ht="42" x14ac:dyDescent="0.3">
      <c r="A49" s="37" t="s">
        <v>139</v>
      </c>
      <c r="B49" s="38" t="s">
        <v>10</v>
      </c>
      <c r="C49" s="38">
        <v>95787</v>
      </c>
      <c r="D49" s="39" t="s">
        <v>140</v>
      </c>
      <c r="E49" s="38" t="s">
        <v>53</v>
      </c>
      <c r="F49" s="40"/>
      <c r="G49" s="40"/>
      <c r="H49" s="40"/>
      <c r="I49" s="40"/>
    </row>
    <row r="50" spans="1:9" ht="42" x14ac:dyDescent="0.3">
      <c r="A50" s="37" t="s">
        <v>141</v>
      </c>
      <c r="B50" s="38" t="s">
        <v>10</v>
      </c>
      <c r="C50" s="38">
        <v>97668</v>
      </c>
      <c r="D50" s="39" t="s">
        <v>142</v>
      </c>
      <c r="E50" s="38" t="s">
        <v>12</v>
      </c>
      <c r="F50" s="40"/>
      <c r="G50" s="40"/>
      <c r="H50" s="40"/>
      <c r="I50" s="40"/>
    </row>
    <row r="51" spans="1:9" ht="28" x14ac:dyDescent="0.3">
      <c r="A51" s="37" t="s">
        <v>144</v>
      </c>
      <c r="B51" s="38" t="s">
        <v>10</v>
      </c>
      <c r="C51" s="38">
        <v>97629</v>
      </c>
      <c r="D51" s="39" t="s">
        <v>143</v>
      </c>
      <c r="E51" s="38" t="s">
        <v>54</v>
      </c>
      <c r="F51" s="40"/>
      <c r="G51" s="40"/>
      <c r="H51" s="40"/>
      <c r="I51" s="40"/>
    </row>
    <row r="52" spans="1:9" ht="28" x14ac:dyDescent="0.3">
      <c r="A52" s="37" t="s">
        <v>145</v>
      </c>
      <c r="B52" s="38" t="s">
        <v>10</v>
      </c>
      <c r="C52" s="38">
        <v>93358</v>
      </c>
      <c r="D52" s="39" t="s">
        <v>92</v>
      </c>
      <c r="E52" s="38" t="s">
        <v>54</v>
      </c>
      <c r="F52" s="40"/>
      <c r="G52" s="40"/>
      <c r="H52" s="40"/>
      <c r="I52" s="40"/>
    </row>
    <row r="53" spans="1:9" x14ac:dyDescent="0.3">
      <c r="A53" s="37" t="s">
        <v>146</v>
      </c>
      <c r="B53" s="38" t="s">
        <v>10</v>
      </c>
      <c r="C53" s="38">
        <v>96995</v>
      </c>
      <c r="D53" s="39" t="s">
        <v>148</v>
      </c>
      <c r="E53" s="38" t="s">
        <v>54</v>
      </c>
      <c r="F53" s="40"/>
      <c r="G53" s="40"/>
      <c r="H53" s="40"/>
      <c r="I53" s="40"/>
    </row>
    <row r="54" spans="1:9" ht="42" x14ac:dyDescent="0.3">
      <c r="A54" s="37" t="s">
        <v>147</v>
      </c>
      <c r="B54" s="38" t="s">
        <v>10</v>
      </c>
      <c r="C54" s="38">
        <v>94990</v>
      </c>
      <c r="D54" s="39" t="s">
        <v>149</v>
      </c>
      <c r="E54" s="38" t="s">
        <v>54</v>
      </c>
      <c r="F54" s="40"/>
      <c r="G54" s="40"/>
      <c r="H54" s="40"/>
      <c r="I54" s="40"/>
    </row>
    <row r="55" spans="1:9" ht="42" x14ac:dyDescent="0.3">
      <c r="A55" s="37" t="s">
        <v>163</v>
      </c>
      <c r="B55" s="38" t="s">
        <v>10</v>
      </c>
      <c r="C55" s="38">
        <v>97883</v>
      </c>
      <c r="D55" s="39" t="s">
        <v>162</v>
      </c>
      <c r="E55" s="38" t="s">
        <v>53</v>
      </c>
      <c r="F55" s="40"/>
      <c r="G55" s="40"/>
      <c r="H55" s="40"/>
      <c r="I55" s="40"/>
    </row>
    <row r="56" spans="1:9" ht="28" x14ac:dyDescent="0.3">
      <c r="A56" s="37" t="s">
        <v>165</v>
      </c>
      <c r="B56" s="38" t="s">
        <v>10</v>
      </c>
      <c r="C56" s="38">
        <v>94342</v>
      </c>
      <c r="D56" s="39" t="s">
        <v>164</v>
      </c>
      <c r="E56" s="38" t="s">
        <v>54</v>
      </c>
      <c r="F56" s="40"/>
      <c r="G56" s="40"/>
      <c r="H56" s="40"/>
      <c r="I56" s="40"/>
    </row>
    <row r="57" spans="1:9" x14ac:dyDescent="0.3">
      <c r="A57" s="35" t="s">
        <v>116</v>
      </c>
      <c r="B57" s="131" t="s">
        <v>44</v>
      </c>
      <c r="C57" s="132"/>
      <c r="D57" s="132"/>
      <c r="E57" s="132"/>
      <c r="F57" s="132"/>
      <c r="G57" s="132"/>
      <c r="H57" s="133"/>
      <c r="I57" s="36">
        <f>I58</f>
        <v>0</v>
      </c>
    </row>
    <row r="58" spans="1:9" x14ac:dyDescent="0.3">
      <c r="A58" s="37" t="s">
        <v>117</v>
      </c>
      <c r="B58" s="38" t="s">
        <v>46</v>
      </c>
      <c r="C58" s="38">
        <v>2201000010</v>
      </c>
      <c r="D58" s="39" t="s">
        <v>47</v>
      </c>
      <c r="E58" s="38" t="s">
        <v>9</v>
      </c>
      <c r="F58" s="40"/>
      <c r="G58" s="40"/>
      <c r="H58" s="40"/>
      <c r="I58" s="40"/>
    </row>
    <row r="59" spans="1:9" x14ac:dyDescent="0.3">
      <c r="A59" s="131" t="s">
        <v>25</v>
      </c>
      <c r="B59" s="132"/>
      <c r="C59" s="132"/>
      <c r="D59" s="132"/>
      <c r="E59" s="132"/>
      <c r="F59" s="132"/>
      <c r="G59" s="132"/>
      <c r="H59" s="133"/>
      <c r="I59" s="36">
        <f>I10+I13+I18+I25+I39+I57</f>
        <v>0</v>
      </c>
    </row>
    <row r="60" spans="1:9" x14ac:dyDescent="0.3">
      <c r="A60" s="42"/>
      <c r="B60" s="43"/>
      <c r="C60" s="43"/>
      <c r="D60" s="44"/>
      <c r="E60" s="43"/>
      <c r="F60" s="45"/>
      <c r="G60" s="45"/>
      <c r="H60" s="45"/>
      <c r="I60" s="45"/>
    </row>
    <row r="61" spans="1:9" x14ac:dyDescent="0.3">
      <c r="A61" s="42"/>
      <c r="B61" s="43"/>
      <c r="C61" s="43"/>
      <c r="D61" s="44"/>
      <c r="E61" s="43"/>
      <c r="F61" s="45"/>
      <c r="G61" s="45"/>
      <c r="H61" s="45"/>
      <c r="I61" s="45"/>
    </row>
    <row r="62" spans="1:9" x14ac:dyDescent="0.3">
      <c r="A62" s="42"/>
      <c r="B62" s="43"/>
      <c r="C62" s="43"/>
      <c r="D62" s="44"/>
      <c r="E62" s="43"/>
      <c r="F62" s="46"/>
      <c r="G62" s="46"/>
      <c r="H62" s="46"/>
      <c r="I62" s="46"/>
    </row>
    <row r="63" spans="1:9" x14ac:dyDescent="0.3">
      <c r="A63" s="42"/>
      <c r="B63" s="43"/>
      <c r="C63" s="43"/>
      <c r="D63" s="44"/>
      <c r="E63" s="43"/>
      <c r="F63" s="46"/>
      <c r="G63" s="46"/>
      <c r="H63" s="46"/>
      <c r="I63" s="46"/>
    </row>
    <row r="64" spans="1:9" x14ac:dyDescent="0.3">
      <c r="A64" s="42"/>
      <c r="B64" s="43"/>
      <c r="C64" s="43"/>
      <c r="D64" s="44"/>
      <c r="E64" s="43"/>
      <c r="F64" s="46"/>
      <c r="G64" s="46"/>
      <c r="H64" s="46"/>
      <c r="I64" s="46"/>
    </row>
    <row r="65" spans="1:9" x14ac:dyDescent="0.3">
      <c r="A65" s="42"/>
      <c r="B65" s="43"/>
      <c r="C65" s="43"/>
      <c r="D65" s="44"/>
      <c r="E65" s="43"/>
      <c r="F65" s="46"/>
      <c r="G65" s="46"/>
      <c r="H65" s="46"/>
      <c r="I65" s="46"/>
    </row>
    <row r="66" spans="1:9" x14ac:dyDescent="0.3">
      <c r="A66" s="42"/>
      <c r="B66" s="43"/>
      <c r="C66" s="43"/>
      <c r="D66" s="44"/>
      <c r="E66" s="43"/>
      <c r="F66" s="46"/>
      <c r="G66" s="46"/>
      <c r="H66" s="46"/>
      <c r="I66" s="46"/>
    </row>
    <row r="67" spans="1:9" x14ac:dyDescent="0.3">
      <c r="A67" s="42"/>
      <c r="B67" s="43"/>
      <c r="C67" s="43"/>
      <c r="D67" s="44"/>
      <c r="E67" s="43"/>
      <c r="F67" s="46"/>
      <c r="G67" s="46"/>
      <c r="H67" s="46"/>
      <c r="I67" s="46"/>
    </row>
  </sheetData>
  <mergeCells count="10">
    <mergeCell ref="B10:H10"/>
    <mergeCell ref="B18:H18"/>
    <mergeCell ref="A1:I1"/>
    <mergeCell ref="A59:H59"/>
    <mergeCell ref="B57:H57"/>
    <mergeCell ref="B13:H13"/>
    <mergeCell ref="B25:H25"/>
    <mergeCell ref="B39:H39"/>
    <mergeCell ref="A3:I3"/>
    <mergeCell ref="A5:I5"/>
  </mergeCells>
  <hyperlinks>
    <hyperlink ref="C58" r:id="rId1" display="https://app.orcafascio.com/banco/agesul/composicoes/6061e6bae64d1eb1cae62d41" xr:uid="{2CACA43A-A727-4030-94C0-83AFE4F4E5D1}"/>
  </hyperlinks>
  <printOptions horizontalCentered="1"/>
  <pageMargins left="0.39370078740157483" right="0.39370078740157483" top="0.98425196850393704" bottom="0.78740157480314965" header="0.39370078740157483" footer="0.39370078740157483"/>
  <pageSetup paperSize="9" scale="73" fitToHeight="0" orientation="landscape" r:id="rId2"/>
  <headerFooter>
    <oddFooter>&amp;R&amp;N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3B9737-B66F-417E-BF37-02C2403AC89E}">
  <sheetPr>
    <pageSetUpPr fitToPage="1"/>
  </sheetPr>
  <dimension ref="A1:K356"/>
  <sheetViews>
    <sheetView view="pageBreakPreview" zoomScaleNormal="100" zoomScaleSheetLayoutView="100" workbookViewId="0">
      <selection activeCell="A3" sqref="A3:K3"/>
    </sheetView>
  </sheetViews>
  <sheetFormatPr defaultRowHeight="14" x14ac:dyDescent="0.3"/>
  <cols>
    <col min="1" max="1" width="6.7265625" style="25" customWidth="1"/>
    <col min="2" max="2" width="40.6328125" style="25" customWidth="1"/>
    <col min="3" max="3" width="11.1796875" style="25" customWidth="1"/>
    <col min="4" max="4" width="16.36328125" style="25" customWidth="1"/>
    <col min="5" max="5" width="16.08984375" style="25" bestFit="1" customWidth="1"/>
    <col min="6" max="6" width="16.90625" style="25" customWidth="1"/>
    <col min="7" max="7" width="16.1796875" style="25" customWidth="1"/>
    <col min="8" max="8" width="19.36328125" style="25" customWidth="1"/>
    <col min="9" max="9" width="17" style="25" customWidth="1"/>
    <col min="10" max="11" width="14.1796875" style="25" customWidth="1"/>
    <col min="12" max="16384" width="8.7265625" style="25"/>
  </cols>
  <sheetData>
    <row r="1" spans="1:11" ht="23.5" thickBot="1" x14ac:dyDescent="0.55000000000000004">
      <c r="A1" s="138" t="s">
        <v>151</v>
      </c>
      <c r="B1" s="139"/>
      <c r="C1" s="139"/>
      <c r="D1" s="139"/>
      <c r="E1" s="139"/>
      <c r="F1" s="139"/>
      <c r="G1" s="139"/>
      <c r="H1" s="139"/>
      <c r="I1" s="139"/>
      <c r="J1" s="139"/>
      <c r="K1" s="140"/>
    </row>
    <row r="2" spans="1:11" ht="23.5" thickBot="1" x14ac:dyDescent="0.55000000000000004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1" ht="23.5" thickBot="1" x14ac:dyDescent="0.55000000000000004">
      <c r="A3" s="138" t="s">
        <v>189</v>
      </c>
      <c r="B3" s="139"/>
      <c r="C3" s="139"/>
      <c r="D3" s="139"/>
      <c r="E3" s="139"/>
      <c r="F3" s="139"/>
      <c r="G3" s="139"/>
      <c r="H3" s="139"/>
      <c r="I3" s="139"/>
      <c r="J3" s="139"/>
      <c r="K3" s="140"/>
    </row>
    <row r="4" spans="1:11" ht="14.5" thickBot="1" x14ac:dyDescent="0.35"/>
    <row r="5" spans="1:11" ht="16" thickBot="1" x14ac:dyDescent="0.4">
      <c r="A5" s="147" t="s">
        <v>152</v>
      </c>
      <c r="B5" s="148"/>
      <c r="C5" s="148"/>
      <c r="D5" s="148"/>
      <c r="E5" s="148"/>
      <c r="F5" s="148"/>
      <c r="G5" s="148"/>
      <c r="H5" s="148"/>
      <c r="I5" s="148"/>
      <c r="J5" s="148"/>
      <c r="K5" s="149"/>
    </row>
    <row r="7" spans="1:11" x14ac:dyDescent="0.3">
      <c r="A7" s="47" t="str">
        <f>'01. Planilha Orçamentária'!A10</f>
        <v>1.</v>
      </c>
      <c r="B7" s="146" t="str">
        <f>'01. Planilha Orçamentária'!B10</f>
        <v>MÃO DE OBRA INDIRETA</v>
      </c>
      <c r="C7" s="146"/>
      <c r="D7" s="146"/>
      <c r="E7" s="146"/>
      <c r="F7" s="146"/>
      <c r="G7" s="146"/>
      <c r="H7" s="146"/>
      <c r="I7" s="146"/>
      <c r="J7" s="146"/>
      <c r="K7" s="146"/>
    </row>
    <row r="8" spans="1:11" x14ac:dyDescent="0.3">
      <c r="A8" s="48" t="str">
        <f>'01. Planilha Orçamentária'!A11</f>
        <v>1.1.</v>
      </c>
      <c r="B8" s="141" t="s">
        <v>23</v>
      </c>
      <c r="C8" s="141"/>
      <c r="D8" s="141"/>
      <c r="E8" s="141"/>
      <c r="F8" s="141"/>
      <c r="G8" s="141"/>
      <c r="H8" s="141"/>
      <c r="I8" s="141"/>
      <c r="J8" s="141"/>
      <c r="K8" s="141"/>
    </row>
    <row r="9" spans="1:11" x14ac:dyDescent="0.3">
      <c r="B9" s="49" t="s">
        <v>24</v>
      </c>
      <c r="C9" s="50" t="s">
        <v>4</v>
      </c>
      <c r="D9" s="50"/>
      <c r="E9" s="50"/>
      <c r="F9" s="50"/>
      <c r="G9" s="51" t="s">
        <v>30</v>
      </c>
      <c r="H9" s="52" t="s">
        <v>29</v>
      </c>
      <c r="I9" s="51" t="s">
        <v>25</v>
      </c>
      <c r="J9" s="53"/>
      <c r="K9" s="54"/>
    </row>
    <row r="10" spans="1:11" ht="14.4" customHeight="1" x14ac:dyDescent="0.3">
      <c r="B10" s="142" t="str">
        <f>'01. Planilha Orçamentária'!D11</f>
        <v>ENGENHEIRO CIVIL DE OBRA PLENO COM ENCARGOS COMPLEMENTARES</v>
      </c>
      <c r="C10" s="145" t="str">
        <f>'01. Planilha Orçamentária'!E11</f>
        <v>H</v>
      </c>
      <c r="D10" s="55"/>
      <c r="E10" s="56"/>
      <c r="F10" s="57"/>
      <c r="G10" s="58"/>
      <c r="H10" s="58"/>
      <c r="I10" s="58"/>
      <c r="J10" s="57"/>
      <c r="K10" s="59"/>
    </row>
    <row r="11" spans="1:11" x14ac:dyDescent="0.3">
      <c r="B11" s="143"/>
      <c r="C11" s="145"/>
      <c r="D11" s="55"/>
      <c r="E11" s="57"/>
      <c r="F11" s="57"/>
      <c r="G11" s="60"/>
      <c r="H11" s="56"/>
      <c r="I11" s="61"/>
      <c r="J11" s="57"/>
      <c r="K11" s="59"/>
    </row>
    <row r="12" spans="1:11" x14ac:dyDescent="0.3">
      <c r="B12" s="143"/>
      <c r="C12" s="145"/>
      <c r="D12" s="55"/>
      <c r="E12" s="62"/>
      <c r="F12" s="62"/>
      <c r="G12" s="62"/>
      <c r="H12" s="63"/>
      <c r="I12" s="58"/>
      <c r="J12" s="62"/>
      <c r="K12" s="64"/>
    </row>
    <row r="13" spans="1:11" x14ac:dyDescent="0.3">
      <c r="B13" s="144"/>
      <c r="C13" s="145"/>
      <c r="D13" s="55"/>
      <c r="E13" s="65"/>
      <c r="F13" s="66"/>
      <c r="G13" s="66"/>
      <c r="H13" s="67"/>
      <c r="I13" s="68"/>
      <c r="J13" s="68"/>
      <c r="K13" s="69"/>
    </row>
    <row r="14" spans="1:11" x14ac:dyDescent="0.3">
      <c r="B14" s="70"/>
      <c r="C14" s="71"/>
      <c r="D14" s="71"/>
      <c r="E14" s="71"/>
      <c r="F14" s="72"/>
      <c r="G14" s="72"/>
      <c r="H14" s="73" t="s">
        <v>25</v>
      </c>
      <c r="I14" s="74">
        <f>I10</f>
        <v>0</v>
      </c>
      <c r="J14" s="75"/>
      <c r="K14" s="76"/>
    </row>
    <row r="16" spans="1:11" x14ac:dyDescent="0.3">
      <c r="A16" s="48" t="str">
        <f>'01. Planilha Orçamentária'!A12</f>
        <v>1.2.</v>
      </c>
      <c r="B16" s="141" t="s">
        <v>23</v>
      </c>
      <c r="C16" s="141"/>
      <c r="D16" s="141"/>
      <c r="E16" s="141"/>
      <c r="F16" s="141"/>
      <c r="G16" s="141"/>
      <c r="H16" s="141"/>
      <c r="I16" s="141"/>
      <c r="J16" s="141"/>
      <c r="K16" s="141"/>
    </row>
    <row r="17" spans="1:11" x14ac:dyDescent="0.3">
      <c r="B17" s="49" t="s">
        <v>24</v>
      </c>
      <c r="C17" s="50" t="s">
        <v>4</v>
      </c>
      <c r="D17" s="50"/>
      <c r="E17" s="50"/>
      <c r="F17" s="50"/>
      <c r="G17" s="50"/>
      <c r="H17" s="52"/>
      <c r="I17" s="51" t="s">
        <v>65</v>
      </c>
      <c r="J17" s="53"/>
      <c r="K17" s="54"/>
    </row>
    <row r="18" spans="1:11" ht="14.4" customHeight="1" x14ac:dyDescent="0.3">
      <c r="B18" s="142" t="str">
        <f>'01. Planilha Orçamentária'!D12</f>
        <v>ENCARREGADO GERAL DE OBRAS COM ENCARGOS COMPLEMENTARES</v>
      </c>
      <c r="C18" s="145" t="str">
        <f>'01. Planilha Orçamentária'!E12</f>
        <v>MÊS</v>
      </c>
      <c r="D18" s="55"/>
      <c r="E18" s="56"/>
      <c r="F18" s="57"/>
      <c r="G18" s="77"/>
      <c r="H18" s="56"/>
      <c r="I18" s="58"/>
      <c r="J18" s="57"/>
      <c r="K18" s="59"/>
    </row>
    <row r="19" spans="1:11" x14ac:dyDescent="0.3">
      <c r="B19" s="143"/>
      <c r="C19" s="145"/>
      <c r="D19" s="55"/>
      <c r="E19" s="57"/>
      <c r="F19" s="57"/>
      <c r="G19" s="60"/>
      <c r="H19" s="56"/>
      <c r="I19" s="61"/>
      <c r="J19" s="57"/>
      <c r="K19" s="59"/>
    </row>
    <row r="20" spans="1:11" x14ac:dyDescent="0.3">
      <c r="B20" s="143"/>
      <c r="C20" s="145"/>
      <c r="D20" s="55"/>
      <c r="E20" s="62"/>
      <c r="F20" s="62"/>
      <c r="G20" s="62"/>
      <c r="H20" s="63"/>
      <c r="I20" s="58"/>
      <c r="J20" s="62"/>
      <c r="K20" s="64"/>
    </row>
    <row r="21" spans="1:11" x14ac:dyDescent="0.3">
      <c r="B21" s="144"/>
      <c r="C21" s="145"/>
      <c r="D21" s="55"/>
      <c r="E21" s="65"/>
      <c r="F21" s="66"/>
      <c r="G21" s="66"/>
      <c r="H21" s="67"/>
      <c r="I21" s="68"/>
      <c r="J21" s="68"/>
      <c r="K21" s="69"/>
    </row>
    <row r="22" spans="1:11" x14ac:dyDescent="0.3">
      <c r="B22" s="70"/>
      <c r="C22" s="71"/>
      <c r="D22" s="71"/>
      <c r="E22" s="71"/>
      <c r="F22" s="72"/>
      <c r="G22" s="72"/>
      <c r="H22" s="73" t="s">
        <v>25</v>
      </c>
      <c r="I22" s="74">
        <f>I18</f>
        <v>0</v>
      </c>
      <c r="J22" s="75"/>
      <c r="K22" s="76"/>
    </row>
    <row r="23" spans="1:11" s="78" customFormat="1" x14ac:dyDescent="0.3">
      <c r="B23" s="79"/>
      <c r="C23" s="80"/>
      <c r="D23" s="80"/>
      <c r="E23" s="80"/>
      <c r="F23" s="81"/>
      <c r="G23" s="81"/>
      <c r="H23" s="82"/>
      <c r="I23" s="83"/>
      <c r="K23" s="84"/>
    </row>
    <row r="24" spans="1:11" s="78" customFormat="1" x14ac:dyDescent="0.3">
      <c r="A24" s="47" t="str">
        <f>'01. Planilha Orçamentária'!A13</f>
        <v>2.</v>
      </c>
      <c r="B24" s="146" t="str">
        <f>'01. Planilha Orçamentária'!B13</f>
        <v>DEMOLIÇÕES E REMOÇÕES</v>
      </c>
      <c r="C24" s="146"/>
      <c r="D24" s="146"/>
      <c r="E24" s="146"/>
      <c r="F24" s="146"/>
      <c r="G24" s="146"/>
      <c r="H24" s="146"/>
      <c r="I24" s="146"/>
      <c r="J24" s="146"/>
      <c r="K24" s="146"/>
    </row>
    <row r="25" spans="1:11" s="78" customFormat="1" x14ac:dyDescent="0.3">
      <c r="A25" s="48" t="str">
        <f>'01. Planilha Orçamentária'!A14</f>
        <v>2.1.</v>
      </c>
      <c r="B25" s="141" t="s">
        <v>23</v>
      </c>
      <c r="C25" s="141"/>
      <c r="D25" s="141"/>
      <c r="E25" s="141"/>
      <c r="F25" s="141"/>
      <c r="G25" s="141"/>
      <c r="H25" s="141"/>
      <c r="I25" s="141"/>
      <c r="J25" s="141"/>
      <c r="K25" s="141"/>
    </row>
    <row r="26" spans="1:11" s="78" customFormat="1" x14ac:dyDescent="0.3">
      <c r="A26" s="25"/>
      <c r="B26" s="49" t="s">
        <v>24</v>
      </c>
      <c r="C26" s="50" t="s">
        <v>4</v>
      </c>
      <c r="D26" s="50"/>
      <c r="E26" s="50"/>
      <c r="F26" s="50"/>
      <c r="G26" s="51" t="s">
        <v>26</v>
      </c>
      <c r="H26" s="52" t="s">
        <v>98</v>
      </c>
      <c r="I26" s="51" t="s">
        <v>28</v>
      </c>
      <c r="J26" s="53"/>
      <c r="K26" s="54"/>
    </row>
    <row r="27" spans="1:11" s="78" customFormat="1" ht="14.4" customHeight="1" x14ac:dyDescent="0.3">
      <c r="A27" s="25"/>
      <c r="B27" s="142" t="str">
        <f>'01. Planilha Orçamentária'!D14</f>
        <v>REMOÇÃO DE VIDRO LISO COMUM DE ESQUADRIA COM BAGUETE DE ALUMÍNIO OU PVC. AF_01/2021</v>
      </c>
      <c r="C27" s="145" t="str">
        <f>'01. Planilha Orçamentária'!E14</f>
        <v>M²</v>
      </c>
      <c r="D27" s="55"/>
      <c r="E27" s="56"/>
      <c r="F27" s="57"/>
      <c r="G27" s="58"/>
      <c r="H27" s="58"/>
      <c r="I27" s="58"/>
      <c r="J27" s="57"/>
      <c r="K27" s="59"/>
    </row>
    <row r="28" spans="1:11" s="78" customFormat="1" x14ac:dyDescent="0.3">
      <c r="A28" s="25"/>
      <c r="B28" s="143"/>
      <c r="C28" s="145"/>
      <c r="D28" s="55"/>
      <c r="E28" s="57"/>
      <c r="F28" s="57"/>
      <c r="G28" s="60"/>
      <c r="H28" s="58"/>
      <c r="I28" s="58"/>
      <c r="J28" s="57"/>
      <c r="K28" s="59"/>
    </row>
    <row r="29" spans="1:11" s="78" customFormat="1" x14ac:dyDescent="0.3">
      <c r="A29" s="25"/>
      <c r="B29" s="143"/>
      <c r="C29" s="145"/>
      <c r="D29" s="55"/>
      <c r="E29" s="62"/>
      <c r="F29" s="62"/>
      <c r="G29" s="62"/>
      <c r="H29" s="58"/>
      <c r="I29" s="58"/>
      <c r="J29" s="62"/>
      <c r="K29" s="64"/>
    </row>
    <row r="30" spans="1:11" s="78" customFormat="1" ht="26.4" customHeight="1" x14ac:dyDescent="0.3">
      <c r="A30" s="25"/>
      <c r="B30" s="144"/>
      <c r="C30" s="145"/>
      <c r="D30" s="55"/>
      <c r="E30" s="65"/>
      <c r="F30" s="66"/>
      <c r="G30" s="62"/>
      <c r="H30" s="58"/>
      <c r="I30" s="58"/>
      <c r="J30" s="68"/>
      <c r="K30" s="69"/>
    </row>
    <row r="31" spans="1:11" x14ac:dyDescent="0.3">
      <c r="B31" s="70"/>
      <c r="C31" s="71"/>
      <c r="D31" s="71"/>
      <c r="E31" s="71"/>
      <c r="F31" s="72"/>
      <c r="G31" s="72"/>
      <c r="H31" s="73" t="s">
        <v>25</v>
      </c>
      <c r="I31" s="74">
        <f>SUM(I27:I30)</f>
        <v>0</v>
      </c>
      <c r="J31" s="75"/>
      <c r="K31" s="76"/>
    </row>
    <row r="32" spans="1:11" x14ac:dyDescent="0.3">
      <c r="B32" s="70"/>
      <c r="C32" s="71"/>
      <c r="D32" s="71"/>
      <c r="E32" s="71"/>
      <c r="F32" s="72"/>
      <c r="G32" s="72"/>
      <c r="H32" s="82"/>
      <c r="I32" s="85"/>
      <c r="K32" s="86"/>
    </row>
    <row r="33" spans="1:11" x14ac:dyDescent="0.3">
      <c r="A33" s="48" t="str">
        <f>'01. Planilha Orçamentária'!A15</f>
        <v>2.2.</v>
      </c>
      <c r="B33" s="141" t="s">
        <v>23</v>
      </c>
      <c r="C33" s="141"/>
      <c r="D33" s="141"/>
      <c r="E33" s="141"/>
      <c r="F33" s="141"/>
      <c r="G33" s="141"/>
      <c r="H33" s="141"/>
      <c r="I33" s="141"/>
      <c r="J33" s="141"/>
      <c r="K33" s="141"/>
    </row>
    <row r="34" spans="1:11" x14ac:dyDescent="0.3">
      <c r="B34" s="49" t="s">
        <v>24</v>
      </c>
      <c r="C34" s="50" t="s">
        <v>4</v>
      </c>
      <c r="D34" s="50"/>
      <c r="E34" s="50"/>
      <c r="F34" s="50" t="s">
        <v>26</v>
      </c>
      <c r="G34" s="51" t="s">
        <v>98</v>
      </c>
      <c r="H34" s="52" t="s">
        <v>69</v>
      </c>
      <c r="I34" s="51" t="s">
        <v>25</v>
      </c>
      <c r="J34" s="53"/>
      <c r="K34" s="54"/>
    </row>
    <row r="35" spans="1:11" ht="14.4" customHeight="1" x14ac:dyDescent="0.3">
      <c r="B35" s="142" t="str">
        <f>'01. Planilha Orçamentária'!D15</f>
        <v>DEMOLIÇÃO DE ALVENARIA DE BLOCO FURADO, DE FORMA MANUAL, SEM REAPROVEITAMENTO. AF_12/2017</v>
      </c>
      <c r="C35" s="145" t="str">
        <f>'01. Planilha Orçamentária'!E15</f>
        <v>M³</v>
      </c>
      <c r="D35" s="55" t="s">
        <v>101</v>
      </c>
      <c r="E35" s="56"/>
      <c r="F35" s="57"/>
      <c r="G35" s="58"/>
      <c r="H35" s="58"/>
      <c r="I35" s="58"/>
      <c r="J35" s="57"/>
      <c r="K35" s="59"/>
    </row>
    <row r="36" spans="1:11" x14ac:dyDescent="0.3">
      <c r="B36" s="143"/>
      <c r="C36" s="145"/>
      <c r="D36" s="55" t="s">
        <v>101</v>
      </c>
      <c r="E36" s="57"/>
      <c r="F36" s="57"/>
      <c r="G36" s="60"/>
      <c r="H36" s="58"/>
      <c r="I36" s="58"/>
      <c r="J36" s="57"/>
      <c r="K36" s="59"/>
    </row>
    <row r="37" spans="1:11" x14ac:dyDescent="0.3">
      <c r="B37" s="143"/>
      <c r="C37" s="145"/>
      <c r="D37" s="55" t="s">
        <v>102</v>
      </c>
      <c r="E37" s="62"/>
      <c r="F37" s="62"/>
      <c r="G37" s="62"/>
      <c r="H37" s="63"/>
      <c r="I37" s="58"/>
      <c r="J37" s="62"/>
      <c r="K37" s="64"/>
    </row>
    <row r="38" spans="1:11" ht="22.25" customHeight="1" x14ac:dyDescent="0.3">
      <c r="B38" s="144"/>
      <c r="C38" s="145"/>
      <c r="D38" s="55"/>
      <c r="E38" s="65"/>
      <c r="F38" s="66"/>
      <c r="G38" s="66"/>
      <c r="H38" s="67"/>
      <c r="I38" s="68"/>
      <c r="J38" s="68"/>
      <c r="K38" s="69"/>
    </row>
    <row r="39" spans="1:11" x14ac:dyDescent="0.3">
      <c r="B39" s="70"/>
      <c r="C39" s="71"/>
      <c r="D39" s="71"/>
      <c r="E39" s="71"/>
      <c r="F39" s="72"/>
      <c r="G39" s="72"/>
      <c r="H39" s="73" t="s">
        <v>25</v>
      </c>
      <c r="I39" s="74">
        <f>SUM(I35:I38)</f>
        <v>0</v>
      </c>
      <c r="J39" s="75"/>
      <c r="K39" s="76"/>
    </row>
    <row r="40" spans="1:11" x14ac:dyDescent="0.3">
      <c r="B40" s="70"/>
      <c r="C40" s="71"/>
      <c r="D40" s="71"/>
      <c r="E40" s="71"/>
      <c r="F40" s="72"/>
      <c r="G40" s="72"/>
      <c r="H40" s="82"/>
      <c r="I40" s="85"/>
      <c r="K40" s="86"/>
    </row>
    <row r="41" spans="1:11" x14ac:dyDescent="0.3">
      <c r="A41" s="48" t="str">
        <f>'01. Planilha Orçamentária'!A16</f>
        <v>2.3.</v>
      </c>
      <c r="B41" s="141" t="s">
        <v>23</v>
      </c>
      <c r="C41" s="141"/>
      <c r="D41" s="141"/>
      <c r="E41" s="141"/>
      <c r="F41" s="141"/>
      <c r="G41" s="141"/>
      <c r="H41" s="141"/>
      <c r="I41" s="141"/>
      <c r="J41" s="141"/>
      <c r="K41" s="141"/>
    </row>
    <row r="42" spans="1:11" x14ac:dyDescent="0.3">
      <c r="B42" s="49" t="s">
        <v>24</v>
      </c>
      <c r="C42" s="50" t="s">
        <v>4</v>
      </c>
      <c r="D42" s="50"/>
      <c r="E42" s="50" t="s">
        <v>5</v>
      </c>
      <c r="F42" s="50" t="s">
        <v>26</v>
      </c>
      <c r="G42" s="51" t="s">
        <v>98</v>
      </c>
      <c r="H42" s="52" t="s">
        <v>27</v>
      </c>
      <c r="I42" s="51" t="s">
        <v>25</v>
      </c>
      <c r="J42" s="53"/>
      <c r="K42" s="54"/>
    </row>
    <row r="43" spans="1:11" ht="14.4" customHeight="1" x14ac:dyDescent="0.3">
      <c r="B43" s="142" t="str">
        <f>'01. Planilha Orçamentária'!D16</f>
        <v>DEMOLIÇÃO DE PILARES E VIGAS EM CONCRETO ARMADO, DE FORMA MANUAL, SEMREAPROVEITAMENTO. AF_12/2017</v>
      </c>
      <c r="C43" s="145" t="str">
        <f>'01. Planilha Orçamentária'!E16</f>
        <v>M³</v>
      </c>
      <c r="D43" s="55" t="s">
        <v>99</v>
      </c>
      <c r="E43" s="57"/>
      <c r="F43" s="57"/>
      <c r="G43" s="58"/>
      <c r="H43" s="58"/>
      <c r="I43" s="58"/>
      <c r="J43" s="57"/>
      <c r="K43" s="59"/>
    </row>
    <row r="44" spans="1:11" x14ac:dyDescent="0.3">
      <c r="B44" s="143"/>
      <c r="C44" s="145"/>
      <c r="D44" s="55" t="s">
        <v>100</v>
      </c>
      <c r="E44" s="57"/>
      <c r="F44" s="57"/>
      <c r="G44" s="60"/>
      <c r="H44" s="58"/>
      <c r="I44" s="58"/>
      <c r="J44" s="57"/>
      <c r="K44" s="59"/>
    </row>
    <row r="45" spans="1:11" x14ac:dyDescent="0.3">
      <c r="B45" s="143"/>
      <c r="C45" s="145"/>
      <c r="D45" s="55"/>
      <c r="E45" s="62"/>
      <c r="F45" s="62"/>
      <c r="G45" s="62"/>
      <c r="H45" s="63"/>
      <c r="I45" s="58"/>
      <c r="J45" s="62"/>
      <c r="K45" s="64"/>
    </row>
    <row r="46" spans="1:11" x14ac:dyDescent="0.3">
      <c r="B46" s="144"/>
      <c r="C46" s="145"/>
      <c r="D46" s="55"/>
      <c r="E46" s="65"/>
      <c r="F46" s="66"/>
      <c r="G46" s="66"/>
      <c r="H46" s="67"/>
      <c r="I46" s="68"/>
      <c r="J46" s="68"/>
      <c r="K46" s="69"/>
    </row>
    <row r="47" spans="1:11" x14ac:dyDescent="0.3">
      <c r="B47" s="70"/>
      <c r="C47" s="71"/>
      <c r="D47" s="71"/>
      <c r="E47" s="71"/>
      <c r="F47" s="72"/>
      <c r="G47" s="72"/>
      <c r="H47" s="73" t="s">
        <v>25</v>
      </c>
      <c r="I47" s="74">
        <f>SUM(I43:I46)</f>
        <v>0</v>
      </c>
      <c r="J47" s="75"/>
      <c r="K47" s="76"/>
    </row>
    <row r="48" spans="1:11" x14ac:dyDescent="0.3">
      <c r="B48" s="70"/>
      <c r="C48" s="71"/>
      <c r="D48" s="71"/>
      <c r="E48" s="71"/>
      <c r="F48" s="72"/>
      <c r="G48" s="72"/>
      <c r="H48" s="82"/>
      <c r="I48" s="85"/>
      <c r="K48" s="86"/>
    </row>
    <row r="49" spans="1:11" x14ac:dyDescent="0.3">
      <c r="A49" s="48" t="str">
        <f>'01. Planilha Orçamentária'!A17</f>
        <v>2.4.</v>
      </c>
      <c r="B49" s="141" t="s">
        <v>23</v>
      </c>
      <c r="C49" s="141"/>
      <c r="D49" s="141"/>
      <c r="E49" s="141"/>
      <c r="F49" s="141"/>
      <c r="G49" s="141"/>
      <c r="H49" s="141"/>
      <c r="I49" s="141"/>
      <c r="J49" s="141"/>
      <c r="K49" s="141"/>
    </row>
    <row r="50" spans="1:11" x14ac:dyDescent="0.3">
      <c r="B50" s="49" t="s">
        <v>24</v>
      </c>
      <c r="C50" s="50" t="s">
        <v>4</v>
      </c>
      <c r="D50" s="50"/>
      <c r="E50" s="50"/>
      <c r="F50" s="50"/>
      <c r="G50" s="51" t="s">
        <v>70</v>
      </c>
      <c r="H50" s="52" t="s">
        <v>103</v>
      </c>
      <c r="I50" s="51" t="s">
        <v>25</v>
      </c>
      <c r="J50" s="53"/>
      <c r="K50" s="54"/>
    </row>
    <row r="51" spans="1:11" ht="14.4" customHeight="1" x14ac:dyDescent="0.3">
      <c r="B51" s="142" t="str">
        <f>'01. Planilha Orçamentária'!D17</f>
        <v>REMOÇÃO DE ENTULHO COM CAÇAMBA METÁLICA, INCLUSIVE CARGA MANUAL E DESCARGA EM BOTA-FORA</v>
      </c>
      <c r="C51" s="145" t="str">
        <f>'01. Planilha Orçamentária'!E17</f>
        <v>M³</v>
      </c>
      <c r="D51" s="55"/>
      <c r="E51" s="56"/>
      <c r="F51" s="57"/>
      <c r="G51" s="58"/>
      <c r="H51" s="58"/>
      <c r="I51" s="58"/>
      <c r="J51" s="57"/>
      <c r="K51" s="59"/>
    </row>
    <row r="52" spans="1:11" x14ac:dyDescent="0.3">
      <c r="B52" s="143"/>
      <c r="C52" s="145"/>
      <c r="D52" s="55"/>
      <c r="E52" s="57"/>
      <c r="F52" s="57"/>
      <c r="G52" s="60"/>
      <c r="H52" s="56"/>
      <c r="I52" s="61"/>
      <c r="J52" s="57"/>
      <c r="K52" s="59"/>
    </row>
    <row r="53" spans="1:11" x14ac:dyDescent="0.3">
      <c r="B53" s="143"/>
      <c r="C53" s="145"/>
      <c r="D53" s="55"/>
      <c r="E53" s="62"/>
      <c r="F53" s="62"/>
      <c r="G53" s="62"/>
      <c r="H53" s="63"/>
      <c r="I53" s="58"/>
      <c r="J53" s="62"/>
      <c r="K53" s="64"/>
    </row>
    <row r="54" spans="1:11" x14ac:dyDescent="0.3">
      <c r="B54" s="144"/>
      <c r="C54" s="145"/>
      <c r="D54" s="55"/>
      <c r="E54" s="65"/>
      <c r="F54" s="66"/>
      <c r="G54" s="66"/>
      <c r="H54" s="67"/>
      <c r="I54" s="68"/>
      <c r="J54" s="68"/>
      <c r="K54" s="69"/>
    </row>
    <row r="55" spans="1:11" x14ac:dyDescent="0.3">
      <c r="B55" s="70"/>
      <c r="C55" s="71"/>
      <c r="D55" s="71"/>
      <c r="E55" s="71"/>
      <c r="F55" s="72"/>
      <c r="G55" s="72"/>
      <c r="H55" s="73" t="s">
        <v>25</v>
      </c>
      <c r="I55" s="74">
        <f>I51</f>
        <v>0</v>
      </c>
      <c r="J55" s="75"/>
      <c r="K55" s="76"/>
    </row>
    <row r="56" spans="1:11" x14ac:dyDescent="0.3">
      <c r="B56" s="70"/>
      <c r="C56" s="71"/>
      <c r="D56" s="71"/>
      <c r="E56" s="71"/>
      <c r="F56" s="72"/>
      <c r="G56" s="72"/>
      <c r="H56" s="82"/>
      <c r="I56" s="85"/>
      <c r="K56" s="86"/>
    </row>
    <row r="57" spans="1:11" x14ac:dyDescent="0.3">
      <c r="A57" s="47" t="str">
        <f>'01. Planilha Orçamentária'!A18</f>
        <v>3.</v>
      </c>
      <c r="B57" s="146" t="str">
        <f>'01. Planilha Orçamentária'!B18</f>
        <v>ESQUADRIAS E SOLEIRA</v>
      </c>
      <c r="C57" s="146"/>
      <c r="D57" s="146"/>
      <c r="E57" s="146"/>
      <c r="F57" s="146"/>
      <c r="G57" s="146"/>
      <c r="H57" s="146"/>
      <c r="I57" s="146"/>
      <c r="J57" s="146"/>
      <c r="K57" s="146"/>
    </row>
    <row r="58" spans="1:11" x14ac:dyDescent="0.3">
      <c r="A58" s="48" t="str">
        <f>'01. Planilha Orçamentária'!A19</f>
        <v>3.1.</v>
      </c>
      <c r="B58" s="141" t="s">
        <v>23</v>
      </c>
      <c r="C58" s="141"/>
      <c r="D58" s="141"/>
      <c r="E58" s="141"/>
      <c r="F58" s="141"/>
      <c r="G58" s="141"/>
      <c r="H58" s="141"/>
      <c r="I58" s="141"/>
      <c r="J58" s="141"/>
      <c r="K58" s="141"/>
    </row>
    <row r="59" spans="1:11" x14ac:dyDescent="0.3">
      <c r="B59" s="49" t="s">
        <v>24</v>
      </c>
      <c r="C59" s="50" t="s">
        <v>4</v>
      </c>
      <c r="D59" s="50" t="s">
        <v>67</v>
      </c>
      <c r="E59" s="50"/>
      <c r="F59" s="50"/>
      <c r="G59" s="51"/>
      <c r="H59" s="52" t="s">
        <v>98</v>
      </c>
      <c r="I59" s="51" t="s">
        <v>28</v>
      </c>
      <c r="J59" s="53"/>
      <c r="K59" s="54"/>
    </row>
    <row r="60" spans="1:11" ht="14.4" customHeight="1" x14ac:dyDescent="0.3">
      <c r="B60" s="142" t="str">
        <f>'01. Planilha Orçamentária'!D19</f>
        <v>PA.12 - PORTA EM ALUMÍNIO ANODIZADO,MEIO VIDRO - CORRER</v>
      </c>
      <c r="C60" s="145" t="str">
        <f>'01. Planilha Orçamentária'!E19</f>
        <v>M²</v>
      </c>
      <c r="D60" s="87"/>
      <c r="E60" s="56"/>
      <c r="F60" s="57"/>
      <c r="G60" s="58"/>
      <c r="H60" s="58"/>
      <c r="I60" s="58"/>
      <c r="J60" s="57"/>
      <c r="K60" s="59"/>
    </row>
    <row r="61" spans="1:11" x14ac:dyDescent="0.3">
      <c r="B61" s="143"/>
      <c r="C61" s="145"/>
      <c r="D61" s="87"/>
      <c r="E61" s="57"/>
      <c r="F61" s="57"/>
      <c r="G61" s="60"/>
      <c r="H61" s="58"/>
      <c r="I61" s="58"/>
      <c r="J61" s="57"/>
      <c r="K61" s="59"/>
    </row>
    <row r="62" spans="1:11" x14ac:dyDescent="0.3">
      <c r="B62" s="143"/>
      <c r="C62" s="145"/>
      <c r="D62" s="87"/>
      <c r="E62" s="62"/>
      <c r="F62" s="62"/>
      <c r="G62" s="62"/>
      <c r="H62" s="58"/>
      <c r="I62" s="58"/>
      <c r="J62" s="62"/>
      <c r="K62" s="64"/>
    </row>
    <row r="63" spans="1:11" x14ac:dyDescent="0.3">
      <c r="B63" s="144"/>
      <c r="C63" s="145"/>
      <c r="D63" s="87"/>
      <c r="E63" s="62"/>
      <c r="F63" s="62"/>
      <c r="G63" s="62"/>
      <c r="H63" s="58"/>
      <c r="I63" s="58"/>
      <c r="J63" s="62"/>
      <c r="K63" s="64"/>
    </row>
    <row r="64" spans="1:11" x14ac:dyDescent="0.3">
      <c r="B64" s="70"/>
      <c r="C64" s="71"/>
      <c r="D64" s="71"/>
      <c r="E64" s="71"/>
      <c r="F64" s="72"/>
      <c r="G64" s="72"/>
      <c r="H64" s="73" t="s">
        <v>25</v>
      </c>
      <c r="I64" s="74">
        <f>SUM(I60:I63)</f>
        <v>0</v>
      </c>
      <c r="J64" s="75"/>
      <c r="K64" s="76"/>
    </row>
    <row r="66" spans="1:11" x14ac:dyDescent="0.3">
      <c r="A66" s="48" t="str">
        <f>'01. Planilha Orçamentária'!A20</f>
        <v>3.2.</v>
      </c>
      <c r="B66" s="141" t="s">
        <v>23</v>
      </c>
      <c r="C66" s="141"/>
      <c r="D66" s="141"/>
      <c r="E66" s="141"/>
      <c r="F66" s="141"/>
      <c r="G66" s="141"/>
      <c r="H66" s="141"/>
      <c r="I66" s="141"/>
      <c r="J66" s="141"/>
      <c r="K66" s="141"/>
    </row>
    <row r="67" spans="1:11" x14ac:dyDescent="0.3">
      <c r="B67" s="49" t="s">
        <v>24</v>
      </c>
      <c r="C67" s="50" t="s">
        <v>4</v>
      </c>
      <c r="D67" s="50"/>
      <c r="E67" s="50"/>
      <c r="F67" s="50"/>
      <c r="G67" s="50" t="s">
        <v>5</v>
      </c>
      <c r="H67" s="52" t="s">
        <v>26</v>
      </c>
      <c r="I67" s="51" t="s">
        <v>25</v>
      </c>
      <c r="J67" s="53"/>
      <c r="K67" s="54"/>
    </row>
    <row r="68" spans="1:11" x14ac:dyDescent="0.3">
      <c r="B68" s="142" t="str">
        <f>'01. Planilha Orçamentária'!D20</f>
        <v>SOLEIRA EM GRANITO, LARGURA 15 CM, ESPESSURA 2,0 CM. AF_09/2020</v>
      </c>
      <c r="C68" s="145" t="str">
        <f>'01. Planilha Orçamentária'!E20</f>
        <v>M</v>
      </c>
      <c r="D68" s="55"/>
      <c r="E68" s="56"/>
      <c r="F68" s="57"/>
      <c r="G68" s="88"/>
      <c r="H68" s="88"/>
      <c r="I68" s="58">
        <f>H68*G68</f>
        <v>0</v>
      </c>
      <c r="J68" s="57"/>
      <c r="K68" s="59"/>
    </row>
    <row r="69" spans="1:11" x14ac:dyDescent="0.3">
      <c r="B69" s="143"/>
      <c r="C69" s="145"/>
      <c r="D69" s="55"/>
      <c r="E69" s="57"/>
      <c r="F69" s="57"/>
      <c r="G69" s="60"/>
      <c r="H69" s="56"/>
      <c r="I69" s="61"/>
      <c r="J69" s="57"/>
      <c r="K69" s="59"/>
    </row>
    <row r="70" spans="1:11" x14ac:dyDescent="0.3">
      <c r="B70" s="143"/>
      <c r="C70" s="145"/>
      <c r="D70" s="55"/>
      <c r="E70" s="62"/>
      <c r="F70" s="62"/>
      <c r="G70" s="62"/>
      <c r="H70" s="63"/>
      <c r="I70" s="58"/>
      <c r="J70" s="62"/>
      <c r="K70" s="64"/>
    </row>
    <row r="71" spans="1:11" x14ac:dyDescent="0.3">
      <c r="B71" s="144"/>
      <c r="C71" s="145"/>
      <c r="D71" s="55"/>
      <c r="E71" s="65"/>
      <c r="F71" s="66"/>
      <c r="G71" s="66"/>
      <c r="H71" s="67"/>
      <c r="I71" s="68"/>
      <c r="J71" s="68"/>
      <c r="K71" s="69"/>
    </row>
    <row r="72" spans="1:11" x14ac:dyDescent="0.3">
      <c r="B72" s="70"/>
      <c r="C72" s="71"/>
      <c r="D72" s="71"/>
      <c r="E72" s="71"/>
      <c r="F72" s="72"/>
      <c r="G72" s="72"/>
      <c r="H72" s="73" t="s">
        <v>25</v>
      </c>
      <c r="I72" s="74">
        <f>I68</f>
        <v>0</v>
      </c>
      <c r="J72" s="75"/>
      <c r="K72" s="76"/>
    </row>
    <row r="74" spans="1:11" x14ac:dyDescent="0.3">
      <c r="A74" s="48" t="str">
        <f>'01. Planilha Orçamentária'!A21</f>
        <v>3.3.</v>
      </c>
      <c r="B74" s="141" t="s">
        <v>23</v>
      </c>
      <c r="C74" s="141"/>
      <c r="D74" s="141"/>
      <c r="E74" s="141"/>
      <c r="F74" s="141"/>
      <c r="G74" s="141"/>
      <c r="H74" s="141"/>
      <c r="I74" s="141"/>
      <c r="J74" s="141"/>
      <c r="K74" s="141"/>
    </row>
    <row r="75" spans="1:11" x14ac:dyDescent="0.3">
      <c r="B75" s="49" t="s">
        <v>24</v>
      </c>
      <c r="C75" s="50" t="s">
        <v>4</v>
      </c>
      <c r="D75" s="50"/>
      <c r="E75" s="50"/>
      <c r="F75" s="50"/>
      <c r="G75" s="50" t="s">
        <v>26</v>
      </c>
      <c r="H75" s="50" t="s">
        <v>27</v>
      </c>
      <c r="I75" s="51" t="s">
        <v>25</v>
      </c>
      <c r="J75" s="53"/>
      <c r="K75" s="54"/>
    </row>
    <row r="76" spans="1:11" ht="14.4" customHeight="1" x14ac:dyDescent="0.3">
      <c r="B76" s="142" t="str">
        <f>'01. Planilha Orçamentária'!D21</f>
        <v>CHAPISCO APLICADO EM ALVENARIAS E ESTRUTURAS DE CONCRETO INTERNAS, COM COLHER DE PEDREIRO. ARGAMASSA TRAÇO 1:3 COM PREPARO MANUAL. AF_06/2014</v>
      </c>
      <c r="C76" s="145" t="str">
        <f>'01. Planilha Orçamentária'!E21</f>
        <v>M²</v>
      </c>
      <c r="D76" s="55"/>
      <c r="E76" s="56"/>
      <c r="F76" s="57"/>
      <c r="G76" s="88"/>
      <c r="H76" s="88"/>
      <c r="I76" s="58"/>
      <c r="J76" s="57"/>
      <c r="K76" s="59"/>
    </row>
    <row r="77" spans="1:11" x14ac:dyDescent="0.3">
      <c r="B77" s="143"/>
      <c r="C77" s="145"/>
      <c r="D77" s="55"/>
      <c r="E77" s="57"/>
      <c r="F77" s="57"/>
      <c r="G77" s="60"/>
      <c r="H77" s="56"/>
      <c r="I77" s="61"/>
      <c r="J77" s="57"/>
      <c r="K77" s="59"/>
    </row>
    <row r="78" spans="1:11" x14ac:dyDescent="0.3">
      <c r="B78" s="143"/>
      <c r="C78" s="145"/>
      <c r="D78" s="55"/>
      <c r="E78" s="62"/>
      <c r="F78" s="62"/>
      <c r="G78" s="62"/>
      <c r="H78" s="63"/>
      <c r="I78" s="58"/>
      <c r="J78" s="62"/>
      <c r="K78" s="64"/>
    </row>
    <row r="79" spans="1:11" x14ac:dyDescent="0.3">
      <c r="B79" s="144"/>
      <c r="C79" s="145"/>
      <c r="D79" s="55"/>
      <c r="E79" s="65"/>
      <c r="F79" s="66"/>
      <c r="G79" s="66"/>
      <c r="H79" s="67"/>
      <c r="I79" s="68"/>
      <c r="J79" s="68"/>
      <c r="K79" s="69"/>
    </row>
    <row r="80" spans="1:11" x14ac:dyDescent="0.3">
      <c r="B80" s="70"/>
      <c r="C80" s="71"/>
      <c r="D80" s="71"/>
      <c r="E80" s="71"/>
      <c r="F80" s="72"/>
      <c r="G80" s="72"/>
      <c r="H80" s="73" t="s">
        <v>25</v>
      </c>
      <c r="I80" s="74">
        <f>I76</f>
        <v>0</v>
      </c>
      <c r="J80" s="75"/>
      <c r="K80" s="76"/>
    </row>
    <row r="82" spans="1:11" x14ac:dyDescent="0.3">
      <c r="A82" s="48" t="str">
        <f>'01. Planilha Orçamentária'!A22</f>
        <v>3.4.</v>
      </c>
      <c r="B82" s="141" t="s">
        <v>23</v>
      </c>
      <c r="C82" s="141"/>
      <c r="D82" s="141"/>
      <c r="E82" s="141"/>
      <c r="F82" s="141"/>
      <c r="G82" s="141"/>
      <c r="H82" s="141"/>
      <c r="I82" s="141"/>
      <c r="J82" s="141"/>
      <c r="K82" s="141"/>
    </row>
    <row r="83" spans="1:11" x14ac:dyDescent="0.3">
      <c r="B83" s="49" t="s">
        <v>24</v>
      </c>
      <c r="C83" s="50" t="s">
        <v>4</v>
      </c>
      <c r="D83" s="50" t="s">
        <v>67</v>
      </c>
      <c r="E83" s="50"/>
      <c r="F83" s="50"/>
      <c r="G83" s="50" t="s">
        <v>26</v>
      </c>
      <c r="H83" s="50" t="s">
        <v>27</v>
      </c>
      <c r="I83" s="51" t="s">
        <v>25</v>
      </c>
      <c r="J83" s="53"/>
      <c r="K83" s="54"/>
    </row>
    <row r="84" spans="1:11" ht="14.4" customHeight="1" x14ac:dyDescent="0.3">
      <c r="B84" s="142" t="str">
        <f>'01. Planilha Orçamentária'!D22</f>
        <v>MASSA ÚNICA, PARA RECEBIMENTO DE PINTURA, EM ARGAMASSA TRAÇO 1:2:8, PREPARO MANUAL, APLICADA MANUALMENTE EM TETO, ESPESSURA DE 20MM, COM EXECUÇÃO DE TALISCAS. AF_03/2015</v>
      </c>
      <c r="C84" s="145" t="str">
        <f>'01. Planilha Orçamentária'!E22</f>
        <v>M²</v>
      </c>
      <c r="D84" s="87"/>
      <c r="E84" s="56"/>
      <c r="F84" s="57"/>
      <c r="G84" s="88"/>
      <c r="H84" s="88"/>
      <c r="I84" s="58"/>
      <c r="J84" s="57"/>
      <c r="K84" s="59"/>
    </row>
    <row r="85" spans="1:11" x14ac:dyDescent="0.3">
      <c r="B85" s="143"/>
      <c r="C85" s="145"/>
      <c r="D85" s="87"/>
      <c r="E85" s="57"/>
      <c r="F85" s="57"/>
      <c r="G85" s="60"/>
      <c r="H85" s="56"/>
      <c r="I85" s="61"/>
      <c r="J85" s="57"/>
      <c r="K85" s="59"/>
    </row>
    <row r="86" spans="1:11" x14ac:dyDescent="0.3">
      <c r="B86" s="143"/>
      <c r="C86" s="145"/>
      <c r="D86" s="87"/>
      <c r="E86" s="62"/>
      <c r="F86" s="62"/>
      <c r="G86" s="62"/>
      <c r="H86" s="63"/>
      <c r="I86" s="58"/>
      <c r="J86" s="62"/>
      <c r="K86" s="64"/>
    </row>
    <row r="87" spans="1:11" x14ac:dyDescent="0.3">
      <c r="B87" s="144"/>
      <c r="C87" s="145"/>
      <c r="D87" s="55"/>
      <c r="E87" s="65"/>
      <c r="F87" s="66"/>
      <c r="G87" s="66"/>
      <c r="H87" s="67"/>
      <c r="I87" s="68"/>
      <c r="J87" s="68"/>
      <c r="K87" s="69"/>
    </row>
    <row r="88" spans="1:11" x14ac:dyDescent="0.3">
      <c r="B88" s="70"/>
      <c r="C88" s="71"/>
      <c r="D88" s="71"/>
      <c r="E88" s="71"/>
      <c r="F88" s="72"/>
      <c r="G88" s="72"/>
      <c r="H88" s="73" t="s">
        <v>25</v>
      </c>
      <c r="I88" s="74">
        <f>I84</f>
        <v>0</v>
      </c>
      <c r="J88" s="75"/>
      <c r="K88" s="76"/>
    </row>
    <row r="90" spans="1:11" x14ac:dyDescent="0.3">
      <c r="A90" s="48" t="str">
        <f>'01. Planilha Orçamentária'!A23</f>
        <v>3.5.</v>
      </c>
      <c r="B90" s="141" t="s">
        <v>23</v>
      </c>
      <c r="C90" s="141"/>
      <c r="D90" s="141"/>
      <c r="E90" s="141"/>
      <c r="F90" s="141"/>
      <c r="G90" s="141"/>
      <c r="H90" s="141"/>
      <c r="I90" s="141"/>
      <c r="J90" s="141"/>
      <c r="K90" s="141"/>
    </row>
    <row r="91" spans="1:11" x14ac:dyDescent="0.3">
      <c r="B91" s="49" t="s">
        <v>24</v>
      </c>
      <c r="C91" s="50" t="s">
        <v>4</v>
      </c>
      <c r="D91" s="50"/>
      <c r="E91" s="54"/>
      <c r="F91" s="50"/>
      <c r="G91" s="50" t="s">
        <v>26</v>
      </c>
      <c r="H91" s="50" t="s">
        <v>27</v>
      </c>
      <c r="I91" s="51" t="s">
        <v>25</v>
      </c>
      <c r="J91" s="53"/>
      <c r="K91" s="54"/>
    </row>
    <row r="92" spans="1:11" ht="14.4" customHeight="1" x14ac:dyDescent="0.3">
      <c r="B92" s="142" t="str">
        <f>'01. Planilha Orçamentária'!D23</f>
        <v>APLICAÇÃO MANUAL DE MASSA ACRÍLICA EM PANOS DE FACHADA COM PRESENÇA DE VÃOS, DE EDIFÍCIOS DE MÚLTIPLOS PAVIMENTOS, UMA DEMÃO. AF_05/2017</v>
      </c>
      <c r="C92" s="145" t="str">
        <f>'01. Planilha Orçamentária'!E23</f>
        <v>M²</v>
      </c>
      <c r="D92" s="55"/>
      <c r="E92" s="88"/>
      <c r="F92" s="57"/>
      <c r="G92" s="88"/>
      <c r="H92" s="88"/>
      <c r="I92" s="58"/>
      <c r="J92" s="57"/>
      <c r="K92" s="59"/>
    </row>
    <row r="93" spans="1:11" x14ac:dyDescent="0.3">
      <c r="B93" s="143"/>
      <c r="C93" s="145"/>
      <c r="D93" s="55"/>
      <c r="E93" s="57"/>
      <c r="F93" s="57"/>
      <c r="G93" s="60"/>
      <c r="H93" s="56"/>
      <c r="I93" s="61"/>
      <c r="J93" s="57"/>
      <c r="K93" s="59"/>
    </row>
    <row r="94" spans="1:11" x14ac:dyDescent="0.3">
      <c r="B94" s="143"/>
      <c r="C94" s="145"/>
      <c r="D94" s="55"/>
      <c r="E94" s="62"/>
      <c r="F94" s="62"/>
      <c r="G94" s="62"/>
      <c r="H94" s="63"/>
      <c r="I94" s="58"/>
      <c r="J94" s="62"/>
      <c r="K94" s="64"/>
    </row>
    <row r="95" spans="1:11" x14ac:dyDescent="0.3">
      <c r="B95" s="144"/>
      <c r="C95" s="145"/>
      <c r="D95" s="55"/>
      <c r="E95" s="65"/>
      <c r="F95" s="66"/>
      <c r="G95" s="66"/>
      <c r="H95" s="67"/>
      <c r="I95" s="68"/>
      <c r="J95" s="68"/>
      <c r="K95" s="69"/>
    </row>
    <row r="96" spans="1:11" x14ac:dyDescent="0.3">
      <c r="B96" s="70"/>
      <c r="C96" s="71"/>
      <c r="D96" s="71"/>
      <c r="E96" s="71"/>
      <c r="F96" s="72"/>
      <c r="G96" s="72"/>
      <c r="H96" s="73" t="s">
        <v>25</v>
      </c>
      <c r="I96" s="74">
        <f>I92</f>
        <v>0</v>
      </c>
      <c r="J96" s="75"/>
      <c r="K96" s="76"/>
    </row>
    <row r="98" spans="1:11" x14ac:dyDescent="0.3">
      <c r="A98" s="48" t="str">
        <f>'01. Planilha Orçamentária'!A24</f>
        <v>3.6.</v>
      </c>
      <c r="B98" s="141" t="s">
        <v>23</v>
      </c>
      <c r="C98" s="141"/>
      <c r="D98" s="141"/>
      <c r="E98" s="141"/>
      <c r="F98" s="141"/>
      <c r="G98" s="141"/>
      <c r="H98" s="141"/>
      <c r="I98" s="141"/>
      <c r="J98" s="141"/>
      <c r="K98" s="141"/>
    </row>
    <row r="99" spans="1:11" x14ac:dyDescent="0.3">
      <c r="B99" s="49" t="s">
        <v>24</v>
      </c>
      <c r="C99" s="50" t="s">
        <v>4</v>
      </c>
      <c r="D99" s="50"/>
      <c r="E99" s="50"/>
      <c r="F99" s="50"/>
      <c r="G99" s="50" t="s">
        <v>26</v>
      </c>
      <c r="H99" s="50" t="s">
        <v>27</v>
      </c>
      <c r="I99" s="51" t="s">
        <v>25</v>
      </c>
      <c r="J99" s="53"/>
      <c r="K99" s="54"/>
    </row>
    <row r="100" spans="1:11" ht="14.4" customHeight="1" x14ac:dyDescent="0.3">
      <c r="B100" s="142" t="str">
        <f>'01. Planilha Orçamentária'!D24</f>
        <v>APLICAÇÃO MANUAL DE PINTURA COM TINTA LÁTEX ACRÍLICA EM PAREDES, DUAS DEMÃOS. AF_06/2014</v>
      </c>
      <c r="C100" s="145" t="str">
        <f>'01. Planilha Orçamentária'!E24</f>
        <v>M²</v>
      </c>
      <c r="D100" s="55"/>
      <c r="E100" s="56"/>
      <c r="F100" s="57"/>
      <c r="G100" s="88"/>
      <c r="H100" s="88"/>
      <c r="I100" s="58"/>
      <c r="J100" s="57"/>
      <c r="K100" s="59"/>
    </row>
    <row r="101" spans="1:11" x14ac:dyDescent="0.3">
      <c r="B101" s="143"/>
      <c r="C101" s="145"/>
      <c r="D101" s="55"/>
      <c r="E101" s="57"/>
      <c r="F101" s="57"/>
      <c r="G101" s="60"/>
      <c r="H101" s="56"/>
      <c r="I101" s="61"/>
      <c r="J101" s="57"/>
      <c r="K101" s="59"/>
    </row>
    <row r="102" spans="1:11" x14ac:dyDescent="0.3">
      <c r="B102" s="143"/>
      <c r="C102" s="145"/>
      <c r="D102" s="55"/>
      <c r="E102" s="62"/>
      <c r="F102" s="62"/>
      <c r="G102" s="62"/>
      <c r="H102" s="63"/>
      <c r="I102" s="58"/>
      <c r="J102" s="62"/>
      <c r="K102" s="64"/>
    </row>
    <row r="103" spans="1:11" x14ac:dyDescent="0.3">
      <c r="B103" s="144"/>
      <c r="C103" s="145"/>
      <c r="D103" s="55"/>
      <c r="E103" s="65"/>
      <c r="F103" s="66"/>
      <c r="G103" s="66"/>
      <c r="H103" s="67"/>
      <c r="I103" s="68"/>
      <c r="J103" s="68"/>
      <c r="K103" s="69"/>
    </row>
    <row r="104" spans="1:11" x14ac:dyDescent="0.3">
      <c r="B104" s="70"/>
      <c r="C104" s="71"/>
      <c r="D104" s="71"/>
      <c r="E104" s="71"/>
      <c r="F104" s="72"/>
      <c r="G104" s="72"/>
      <c r="H104" s="73" t="s">
        <v>25</v>
      </c>
      <c r="I104" s="74">
        <f>I100</f>
        <v>0</v>
      </c>
      <c r="J104" s="75"/>
      <c r="K104" s="76"/>
    </row>
    <row r="106" spans="1:11" x14ac:dyDescent="0.3">
      <c r="A106" s="47" t="str">
        <f>'01. Planilha Orçamentária'!A25</f>
        <v>4.</v>
      </c>
      <c r="B106" s="146" t="str">
        <f>'01. Planilha Orçamentária'!B25</f>
        <v>PISO EM CONCRETO ARMADO POLIDO, DRENAGEM, PERGOLADO, PINGADEIRAS E CORRIMÃO</v>
      </c>
      <c r="C106" s="146"/>
      <c r="D106" s="146"/>
      <c r="E106" s="146"/>
      <c r="F106" s="146"/>
      <c r="G106" s="146"/>
      <c r="H106" s="146"/>
      <c r="I106" s="146"/>
      <c r="J106" s="146"/>
      <c r="K106" s="146"/>
    </row>
    <row r="107" spans="1:11" x14ac:dyDescent="0.3">
      <c r="A107" s="48" t="str">
        <f>'01. Planilha Orçamentária'!A26</f>
        <v>4.1.</v>
      </c>
      <c r="B107" s="141" t="s">
        <v>24</v>
      </c>
      <c r="C107" s="141" t="s">
        <v>4</v>
      </c>
      <c r="D107" s="141"/>
      <c r="E107" s="141"/>
      <c r="F107" s="141"/>
      <c r="G107" s="141" t="s">
        <v>26</v>
      </c>
      <c r="H107" s="141" t="s">
        <v>27</v>
      </c>
      <c r="I107" s="141" t="s">
        <v>28</v>
      </c>
      <c r="J107" s="141"/>
      <c r="K107" s="141"/>
    </row>
    <row r="108" spans="1:11" x14ac:dyDescent="0.3">
      <c r="B108" s="49"/>
      <c r="C108" s="50" t="s">
        <v>4</v>
      </c>
      <c r="D108" s="50"/>
      <c r="E108" s="50" t="s">
        <v>27</v>
      </c>
      <c r="F108" s="50" t="s">
        <v>26</v>
      </c>
      <c r="G108" s="52" t="s">
        <v>28</v>
      </c>
      <c r="H108" s="52" t="s">
        <v>69</v>
      </c>
      <c r="I108" s="51" t="s">
        <v>70</v>
      </c>
      <c r="J108" s="51" t="s">
        <v>68</v>
      </c>
      <c r="K108" s="54"/>
    </row>
    <row r="109" spans="1:11" ht="14.4" customHeight="1" x14ac:dyDescent="0.3">
      <c r="B109" s="142" t="str">
        <f>'01. Planilha Orçamentária'!D26</f>
        <v>USINAGEM DE BRITA GRADUADA SIMPLES. AF_03/2020</v>
      </c>
      <c r="C109" s="145" t="str">
        <f>'01. Planilha Orçamentária'!E26</f>
        <v>M³</v>
      </c>
      <c r="D109" s="87"/>
      <c r="E109" s="57"/>
      <c r="F109" s="88"/>
      <c r="G109" s="88"/>
      <c r="H109" s="88"/>
      <c r="I109" s="58"/>
      <c r="J109" s="57"/>
      <c r="K109" s="59"/>
    </row>
    <row r="110" spans="1:11" x14ac:dyDescent="0.3">
      <c r="B110" s="143"/>
      <c r="C110" s="145"/>
      <c r="D110" s="87"/>
      <c r="E110" s="57"/>
      <c r="F110" s="88"/>
      <c r="G110" s="88"/>
      <c r="H110" s="88"/>
      <c r="I110" s="58"/>
      <c r="J110" s="57"/>
      <c r="K110" s="59"/>
    </row>
    <row r="111" spans="1:11" x14ac:dyDescent="0.3">
      <c r="B111" s="143"/>
      <c r="C111" s="145"/>
      <c r="D111" s="87"/>
      <c r="E111" s="57"/>
      <c r="F111" s="88"/>
      <c r="G111" s="88"/>
      <c r="H111" s="88"/>
      <c r="I111" s="58"/>
      <c r="J111" s="57"/>
      <c r="K111" s="64"/>
    </row>
    <row r="112" spans="1:11" x14ac:dyDescent="0.3">
      <c r="B112" s="144"/>
      <c r="C112" s="145"/>
      <c r="D112" s="87"/>
      <c r="E112" s="57"/>
      <c r="F112" s="88"/>
      <c r="G112" s="88"/>
      <c r="H112" s="88"/>
      <c r="I112" s="58"/>
      <c r="J112" s="57"/>
      <c r="K112" s="69"/>
    </row>
    <row r="113" spans="1:11" x14ac:dyDescent="0.3">
      <c r="B113" s="70"/>
      <c r="C113" s="71"/>
      <c r="D113" s="87"/>
      <c r="E113" s="57"/>
      <c r="F113" s="88"/>
      <c r="G113" s="88"/>
      <c r="H113" s="63"/>
      <c r="I113" s="58"/>
      <c r="J113" s="57"/>
      <c r="K113" s="76"/>
    </row>
    <row r="114" spans="1:11" x14ac:dyDescent="0.3">
      <c r="D114" s="71"/>
      <c r="E114" s="71"/>
      <c r="F114" s="72"/>
      <c r="G114" s="72"/>
      <c r="H114" s="73" t="s">
        <v>25</v>
      </c>
      <c r="I114" s="74"/>
      <c r="J114" s="74">
        <f>SUM(J109:J113)</f>
        <v>0</v>
      </c>
    </row>
    <row r="115" spans="1:11" x14ac:dyDescent="0.3">
      <c r="D115" s="71"/>
      <c r="E115" s="71"/>
      <c r="F115" s="72"/>
      <c r="G115" s="72"/>
    </row>
    <row r="116" spans="1:11" x14ac:dyDescent="0.3">
      <c r="A116" s="48" t="str">
        <f>'01. Planilha Orçamentária'!A27</f>
        <v>4.2.</v>
      </c>
      <c r="B116" s="141" t="s">
        <v>24</v>
      </c>
      <c r="C116" s="141" t="s">
        <v>4</v>
      </c>
      <c r="D116" s="141"/>
      <c r="E116" s="141"/>
      <c r="F116" s="141"/>
      <c r="G116" s="141" t="s">
        <v>26</v>
      </c>
      <c r="H116" s="141" t="s">
        <v>27</v>
      </c>
      <c r="I116" s="141" t="s">
        <v>28</v>
      </c>
      <c r="J116" s="141"/>
      <c r="K116" s="141"/>
    </row>
    <row r="117" spans="1:11" x14ac:dyDescent="0.3">
      <c r="B117" s="49"/>
      <c r="C117" s="50" t="s">
        <v>4</v>
      </c>
      <c r="D117" s="50"/>
      <c r="E117" s="50"/>
      <c r="F117" s="50"/>
      <c r="G117" s="50" t="s">
        <v>27</v>
      </c>
      <c r="H117" s="50" t="s">
        <v>26</v>
      </c>
      <c r="I117" s="51"/>
      <c r="J117" s="51" t="s">
        <v>28</v>
      </c>
      <c r="K117" s="54"/>
    </row>
    <row r="118" spans="1:11" ht="14.4" customHeight="1" x14ac:dyDescent="0.3">
      <c r="B118" s="142" t="str">
        <f>'01. Planilha Orçamentária'!D27</f>
        <v>CAMADA SEPARADORA PARA EXECUÇÃO DE RADIER, PISO DE CONCRETO OU LAJE SOBRE SOLO, EM LONA PLÁSTICA. AF_09/2021</v>
      </c>
      <c r="C118" s="145" t="str">
        <f>'01. Planilha Orçamentária'!E27</f>
        <v>M²</v>
      </c>
      <c r="D118" s="87"/>
      <c r="E118" s="57"/>
      <c r="F118" s="88"/>
      <c r="G118" s="57"/>
      <c r="H118" s="88"/>
      <c r="I118" s="58"/>
      <c r="J118" s="57"/>
      <c r="K118" s="59"/>
    </row>
    <row r="119" spans="1:11" x14ac:dyDescent="0.3">
      <c r="B119" s="143"/>
      <c r="C119" s="145"/>
      <c r="D119" s="87"/>
      <c r="E119" s="57"/>
      <c r="F119" s="88"/>
      <c r="G119" s="57"/>
      <c r="H119" s="88"/>
      <c r="I119" s="58"/>
      <c r="J119" s="57"/>
      <c r="K119" s="59"/>
    </row>
    <row r="120" spans="1:11" x14ac:dyDescent="0.3">
      <c r="B120" s="143"/>
      <c r="C120" s="145"/>
      <c r="D120" s="87"/>
      <c r="E120" s="57"/>
      <c r="F120" s="88"/>
      <c r="G120" s="88"/>
      <c r="H120" s="88"/>
      <c r="I120" s="58"/>
      <c r="J120" s="57">
        <f t="shared" ref="J120" si="0">I120*H120*G120</f>
        <v>0</v>
      </c>
      <c r="K120" s="59"/>
    </row>
    <row r="121" spans="1:11" x14ac:dyDescent="0.3">
      <c r="B121" s="144"/>
      <c r="C121" s="145"/>
      <c r="D121" s="87"/>
      <c r="E121" s="57"/>
      <c r="F121" s="88"/>
      <c r="G121" s="88"/>
      <c r="H121" s="88"/>
      <c r="I121" s="58"/>
      <c r="J121" s="57">
        <f>I121*H121*G121</f>
        <v>0</v>
      </c>
      <c r="K121" s="59"/>
    </row>
    <row r="122" spans="1:11" x14ac:dyDescent="0.3">
      <c r="B122" s="70"/>
      <c r="C122" s="71"/>
      <c r="D122" s="71"/>
      <c r="E122" s="71"/>
      <c r="F122" s="72"/>
      <c r="G122" s="72"/>
      <c r="H122" s="73" t="s">
        <v>25</v>
      </c>
      <c r="I122" s="74"/>
      <c r="J122" s="74">
        <f>SUM(J118:J121)</f>
        <v>0</v>
      </c>
      <c r="K122" s="76"/>
    </row>
    <row r="124" spans="1:11" x14ac:dyDescent="0.3">
      <c r="A124" s="48" t="str">
        <f>'01. Planilha Orçamentária'!A28</f>
        <v>4.3.</v>
      </c>
      <c r="B124" s="141" t="s">
        <v>24</v>
      </c>
      <c r="C124" s="141" t="s">
        <v>4</v>
      </c>
      <c r="D124" s="141"/>
      <c r="E124" s="141"/>
      <c r="F124" s="141"/>
      <c r="G124" s="141" t="s">
        <v>26</v>
      </c>
      <c r="H124" s="141" t="s">
        <v>27</v>
      </c>
      <c r="I124" s="141" t="s">
        <v>28</v>
      </c>
      <c r="J124" s="141"/>
      <c r="K124" s="141"/>
    </row>
    <row r="125" spans="1:11" x14ac:dyDescent="0.3">
      <c r="B125" s="49"/>
      <c r="C125" s="50" t="s">
        <v>4</v>
      </c>
      <c r="D125" s="50"/>
      <c r="E125" s="50"/>
      <c r="F125" s="50"/>
      <c r="G125" s="50" t="s">
        <v>27</v>
      </c>
      <c r="H125" s="50" t="s">
        <v>26</v>
      </c>
      <c r="I125" s="51"/>
      <c r="J125" s="51" t="s">
        <v>28</v>
      </c>
      <c r="K125" s="54"/>
    </row>
    <row r="126" spans="1:11" ht="14.4" customHeight="1" x14ac:dyDescent="0.3">
      <c r="B126" s="142" t="str">
        <f>'01. Planilha Orçamentária'!D28</f>
        <v>PISO INDUSTRIAL EM CONCRETO ARMADO DE ACABAMENTO POLIDO, ESPESSURA 12 CM(CIMENTO QUEIMADO) (INCLUSO EXECUCAO)</v>
      </c>
      <c r="C126" s="145" t="str">
        <f>'01. Planilha Orçamentária'!E28</f>
        <v>M²</v>
      </c>
      <c r="D126" s="87"/>
      <c r="E126" s="56"/>
      <c r="F126" s="57"/>
      <c r="G126" s="57"/>
      <c r="H126" s="88"/>
      <c r="I126" s="58"/>
      <c r="J126" s="57"/>
      <c r="K126" s="59"/>
    </row>
    <row r="127" spans="1:11" x14ac:dyDescent="0.3">
      <c r="B127" s="143"/>
      <c r="C127" s="145"/>
      <c r="D127" s="87"/>
      <c r="E127" s="56"/>
      <c r="F127" s="57"/>
      <c r="G127" s="57"/>
      <c r="H127" s="88"/>
      <c r="I127" s="58"/>
      <c r="J127" s="57"/>
      <c r="K127" s="59"/>
    </row>
    <row r="128" spans="1:11" x14ac:dyDescent="0.3">
      <c r="B128" s="143"/>
      <c r="C128" s="145"/>
      <c r="D128" s="87"/>
      <c r="E128" s="56"/>
      <c r="F128" s="57"/>
      <c r="G128" s="88"/>
      <c r="H128" s="88"/>
      <c r="I128" s="58"/>
      <c r="J128" s="57">
        <f>I128*H128*G128</f>
        <v>0</v>
      </c>
      <c r="K128" s="59"/>
    </row>
    <row r="129" spans="1:11" x14ac:dyDescent="0.3">
      <c r="B129" s="144"/>
      <c r="C129" s="145"/>
      <c r="D129" s="87"/>
      <c r="E129" s="56"/>
      <c r="F129" s="57"/>
      <c r="G129" s="88"/>
      <c r="H129" s="88"/>
      <c r="I129" s="58"/>
      <c r="J129" s="57">
        <f>I129*H129*G129</f>
        <v>0</v>
      </c>
      <c r="K129" s="59"/>
    </row>
    <row r="130" spans="1:11" x14ac:dyDescent="0.3">
      <c r="B130" s="70"/>
      <c r="C130" s="71"/>
      <c r="D130" s="71"/>
      <c r="E130" s="71"/>
      <c r="F130" s="72"/>
      <c r="G130" s="72"/>
      <c r="H130" s="73" t="s">
        <v>25</v>
      </c>
      <c r="I130" s="74"/>
      <c r="J130" s="74">
        <f>SUM(J126:J129)</f>
        <v>0</v>
      </c>
      <c r="K130" s="76"/>
    </row>
    <row r="132" spans="1:11" x14ac:dyDescent="0.3">
      <c r="A132" s="48" t="str">
        <f>'01. Planilha Orçamentária'!A29</f>
        <v>4.4.</v>
      </c>
      <c r="B132" s="141" t="s">
        <v>24</v>
      </c>
      <c r="C132" s="141" t="s">
        <v>4</v>
      </c>
      <c r="D132" s="141"/>
      <c r="E132" s="141"/>
      <c r="F132" s="141"/>
      <c r="G132" s="141" t="s">
        <v>26</v>
      </c>
      <c r="H132" s="141" t="s">
        <v>27</v>
      </c>
      <c r="I132" s="141" t="s">
        <v>28</v>
      </c>
      <c r="J132" s="141"/>
      <c r="K132" s="141"/>
    </row>
    <row r="133" spans="1:11" x14ac:dyDescent="0.3">
      <c r="B133" s="49"/>
      <c r="C133" s="50" t="s">
        <v>4</v>
      </c>
      <c r="D133" s="50"/>
      <c r="E133" s="50"/>
      <c r="F133" s="50" t="s">
        <v>104</v>
      </c>
      <c r="G133" s="50" t="s">
        <v>27</v>
      </c>
      <c r="H133" s="50" t="s">
        <v>26</v>
      </c>
      <c r="I133" s="52" t="s">
        <v>28</v>
      </c>
      <c r="J133" s="53"/>
      <c r="K133" s="54"/>
    </row>
    <row r="134" spans="1:11" ht="14.4" customHeight="1" x14ac:dyDescent="0.3">
      <c r="B134" s="142" t="str">
        <f>'01. Planilha Orçamentária'!D29</f>
        <v>ESCAVAÇÃO MANUAL DE VALA COM PROFUNDIDADE MENOR OU IGUAL A 1,30 M. AF_02/2021</v>
      </c>
      <c r="C134" s="145" t="str">
        <f>'01. Planilha Orçamentária'!E29</f>
        <v>M³</v>
      </c>
      <c r="D134" s="55"/>
      <c r="E134" s="56"/>
      <c r="F134" s="57"/>
      <c r="G134" s="57"/>
      <c r="H134" s="88"/>
      <c r="I134" s="88"/>
      <c r="J134" s="57"/>
      <c r="K134" s="59"/>
    </row>
    <row r="135" spans="1:11" x14ac:dyDescent="0.3">
      <c r="B135" s="143"/>
      <c r="C135" s="145"/>
      <c r="D135" s="55"/>
      <c r="E135" s="57"/>
      <c r="F135" s="57"/>
      <c r="G135" s="57"/>
      <c r="H135" s="88"/>
      <c r="I135" s="88"/>
      <c r="J135" s="57"/>
      <c r="K135" s="59"/>
    </row>
    <row r="136" spans="1:11" x14ac:dyDescent="0.3">
      <c r="B136" s="143"/>
      <c r="C136" s="145"/>
      <c r="D136" s="55"/>
      <c r="E136" s="62"/>
      <c r="F136" s="62"/>
      <c r="G136" s="57"/>
      <c r="H136" s="88"/>
      <c r="I136" s="88"/>
      <c r="J136" s="62"/>
      <c r="K136" s="64"/>
    </row>
    <row r="137" spans="1:11" x14ac:dyDescent="0.3">
      <c r="B137" s="144"/>
      <c r="C137" s="145"/>
      <c r="D137" s="55"/>
      <c r="E137" s="65"/>
      <c r="F137" s="66"/>
      <c r="G137" s="57"/>
      <c r="H137" s="88"/>
      <c r="I137" s="88"/>
      <c r="J137" s="68"/>
      <c r="K137" s="69"/>
    </row>
    <row r="138" spans="1:11" x14ac:dyDescent="0.3">
      <c r="B138" s="70"/>
      <c r="C138" s="71"/>
      <c r="D138" s="71"/>
      <c r="E138" s="71"/>
      <c r="F138" s="72"/>
      <c r="G138" s="72"/>
      <c r="H138" s="73" t="s">
        <v>25</v>
      </c>
      <c r="I138" s="74">
        <f>SUM(I134:I137)</f>
        <v>0</v>
      </c>
      <c r="J138" s="75"/>
      <c r="K138" s="76"/>
    </row>
    <row r="140" spans="1:11" x14ac:dyDescent="0.3">
      <c r="A140" s="48" t="str">
        <f>'01. Planilha Orçamentária'!A30</f>
        <v>4.5.</v>
      </c>
      <c r="B140" s="141" t="s">
        <v>24</v>
      </c>
      <c r="C140" s="141" t="s">
        <v>4</v>
      </c>
      <c r="D140" s="141"/>
      <c r="E140" s="141"/>
      <c r="F140" s="141"/>
      <c r="G140" s="141" t="s">
        <v>26</v>
      </c>
      <c r="H140" s="141" t="s">
        <v>27</v>
      </c>
      <c r="I140" s="141" t="s">
        <v>28</v>
      </c>
      <c r="J140" s="141"/>
      <c r="K140" s="141"/>
    </row>
    <row r="141" spans="1:11" x14ac:dyDescent="0.3">
      <c r="B141" s="49"/>
      <c r="C141" s="50" t="s">
        <v>4</v>
      </c>
      <c r="D141" s="50"/>
      <c r="E141" s="50"/>
      <c r="F141" s="50"/>
      <c r="G141" s="50" t="s">
        <v>26</v>
      </c>
      <c r="H141" s="52"/>
      <c r="I141" s="51" t="s">
        <v>25</v>
      </c>
      <c r="J141" s="53"/>
      <c r="K141" s="54"/>
    </row>
    <row r="142" spans="1:11" ht="14.4" customHeight="1" x14ac:dyDescent="0.3">
      <c r="B142" s="142" t="str">
        <f>'01. Planilha Orçamentária'!D30</f>
        <v>CANALETA MEIA CANA PRÉ-MOLDADA DE CONCRETO (D = 20 CM) - FORNECIMENTOE INSTALAÇÃO. AF_08/2021</v>
      </c>
      <c r="C142" s="145" t="str">
        <f>'01. Planilha Orçamentária'!E30</f>
        <v>M</v>
      </c>
      <c r="D142" s="55"/>
      <c r="E142" s="56"/>
      <c r="F142" s="57"/>
      <c r="G142" s="88"/>
      <c r="H142" s="88"/>
      <c r="I142" s="58"/>
      <c r="J142" s="57"/>
      <c r="K142" s="59"/>
    </row>
    <row r="143" spans="1:11" x14ac:dyDescent="0.3">
      <c r="B143" s="143"/>
      <c r="C143" s="145"/>
      <c r="D143" s="55"/>
      <c r="E143" s="57"/>
      <c r="F143" s="57"/>
      <c r="G143" s="88"/>
      <c r="H143" s="88"/>
      <c r="I143" s="58"/>
      <c r="J143" s="57"/>
      <c r="K143" s="59"/>
    </row>
    <row r="144" spans="1:11" x14ac:dyDescent="0.3">
      <c r="B144" s="143"/>
      <c r="C144" s="145"/>
      <c r="D144" s="55"/>
      <c r="E144" s="62"/>
      <c r="F144" s="62"/>
      <c r="G144" s="62"/>
      <c r="H144" s="63"/>
      <c r="I144" s="58"/>
      <c r="J144" s="62"/>
      <c r="K144" s="64"/>
    </row>
    <row r="145" spans="1:11" x14ac:dyDescent="0.3">
      <c r="B145" s="144"/>
      <c r="C145" s="145"/>
      <c r="D145" s="55"/>
      <c r="E145" s="65"/>
      <c r="F145" s="66"/>
      <c r="G145" s="66"/>
      <c r="H145" s="67"/>
      <c r="I145" s="68"/>
      <c r="J145" s="68"/>
      <c r="K145" s="69"/>
    </row>
    <row r="146" spans="1:11" x14ac:dyDescent="0.3">
      <c r="B146" s="70"/>
      <c r="C146" s="71"/>
      <c r="D146" s="71"/>
      <c r="E146" s="71"/>
      <c r="F146" s="72"/>
      <c r="G146" s="72"/>
      <c r="H146" s="73" t="s">
        <v>25</v>
      </c>
      <c r="I146" s="74">
        <f>SUM(I142:I145)</f>
        <v>0</v>
      </c>
      <c r="J146" s="75"/>
      <c r="K146" s="76"/>
    </row>
    <row r="148" spans="1:11" x14ac:dyDescent="0.3">
      <c r="A148" s="48" t="str">
        <f>'01. Planilha Orçamentária'!A31</f>
        <v>4.6.</v>
      </c>
      <c r="B148" s="141" t="s">
        <v>24</v>
      </c>
      <c r="C148" s="141" t="s">
        <v>4</v>
      </c>
      <c r="D148" s="141"/>
      <c r="E148" s="141"/>
      <c r="F148" s="141"/>
      <c r="G148" s="141" t="s">
        <v>26</v>
      </c>
      <c r="H148" s="141" t="s">
        <v>27</v>
      </c>
      <c r="I148" s="141" t="s">
        <v>28</v>
      </c>
      <c r="J148" s="141"/>
      <c r="K148" s="141"/>
    </row>
    <row r="149" spans="1:11" x14ac:dyDescent="0.3">
      <c r="B149" s="49"/>
      <c r="C149" s="50" t="s">
        <v>4</v>
      </c>
      <c r="D149" s="50"/>
      <c r="E149" s="50"/>
      <c r="F149" s="50"/>
      <c r="G149" s="50" t="s">
        <v>26</v>
      </c>
      <c r="H149" s="52"/>
      <c r="I149" s="51" t="s">
        <v>25</v>
      </c>
      <c r="J149" s="53"/>
      <c r="K149" s="54"/>
    </row>
    <row r="150" spans="1:11" ht="14.4" customHeight="1" x14ac:dyDescent="0.3">
      <c r="B150" s="142" t="str">
        <f>'01. Planilha Orçamentária'!D31</f>
        <v>GRELHA DE FERRO FUNDIDO SIMPLES COM REQUADRO, 200 X 1000 MM, ASSENTADA COM ARGAMASSA 1 : 3 CIMENTO: AREIA - FORNECIMENTO E INSTALAÇÃO. AF_08/2021</v>
      </c>
      <c r="C150" s="145" t="str">
        <f>'01. Planilha Orçamentária'!E31</f>
        <v>M</v>
      </c>
      <c r="D150" s="55"/>
      <c r="E150" s="56"/>
      <c r="F150" s="57"/>
      <c r="G150" s="88"/>
      <c r="H150" s="88"/>
      <c r="I150" s="58"/>
      <c r="J150" s="57"/>
      <c r="K150" s="59"/>
    </row>
    <row r="151" spans="1:11" x14ac:dyDescent="0.3">
      <c r="B151" s="143"/>
      <c r="C151" s="145"/>
      <c r="D151" s="55"/>
      <c r="E151" s="57"/>
      <c r="F151" s="57"/>
      <c r="G151" s="88"/>
      <c r="H151" s="88"/>
      <c r="I151" s="58"/>
      <c r="J151" s="57"/>
      <c r="K151" s="59"/>
    </row>
    <row r="152" spans="1:11" x14ac:dyDescent="0.3">
      <c r="B152" s="143"/>
      <c r="C152" s="145"/>
      <c r="D152" s="55"/>
      <c r="E152" s="62"/>
      <c r="F152" s="62"/>
      <c r="G152" s="62"/>
      <c r="H152" s="63"/>
      <c r="I152" s="58"/>
      <c r="J152" s="62"/>
      <c r="K152" s="64"/>
    </row>
    <row r="153" spans="1:11" x14ac:dyDescent="0.3">
      <c r="B153" s="144"/>
      <c r="C153" s="145"/>
      <c r="D153" s="55"/>
      <c r="E153" s="65"/>
      <c r="F153" s="66"/>
      <c r="G153" s="66"/>
      <c r="H153" s="67"/>
      <c r="I153" s="68"/>
      <c r="J153" s="68"/>
      <c r="K153" s="69"/>
    </row>
    <row r="154" spans="1:11" x14ac:dyDescent="0.3">
      <c r="B154" s="70"/>
      <c r="C154" s="71"/>
      <c r="D154" s="71"/>
      <c r="E154" s="71"/>
      <c r="F154" s="72"/>
      <c r="G154" s="72"/>
      <c r="H154" s="73" t="s">
        <v>25</v>
      </c>
      <c r="I154" s="74">
        <f>SUM(I150:I153)</f>
        <v>0</v>
      </c>
      <c r="J154" s="75"/>
      <c r="K154" s="76"/>
    </row>
    <row r="156" spans="1:11" x14ac:dyDescent="0.3">
      <c r="A156" s="48" t="str">
        <f>'01. Planilha Orçamentária'!A32</f>
        <v>4.7.</v>
      </c>
      <c r="B156" s="141" t="s">
        <v>24</v>
      </c>
      <c r="C156" s="141" t="s">
        <v>4</v>
      </c>
      <c r="D156" s="141"/>
      <c r="E156" s="141"/>
      <c r="F156" s="141"/>
      <c r="G156" s="141" t="s">
        <v>26</v>
      </c>
      <c r="H156" s="141" t="s">
        <v>27</v>
      </c>
      <c r="I156" s="141" t="s">
        <v>28</v>
      </c>
      <c r="J156" s="141"/>
      <c r="K156" s="141"/>
    </row>
    <row r="157" spans="1:11" x14ac:dyDescent="0.3">
      <c r="B157" s="49"/>
      <c r="C157" s="50" t="s">
        <v>4</v>
      </c>
      <c r="D157" s="50" t="s">
        <v>67</v>
      </c>
      <c r="E157" s="50"/>
      <c r="F157" s="50"/>
      <c r="G157" s="50"/>
      <c r="H157" s="52" t="s">
        <v>26</v>
      </c>
      <c r="I157" s="51" t="s">
        <v>25</v>
      </c>
      <c r="J157" s="53"/>
      <c r="K157" s="54"/>
    </row>
    <row r="158" spans="1:11" ht="14.4" customHeight="1" x14ac:dyDescent="0.3">
      <c r="B158" s="142" t="str">
        <f>'01. Planilha Orçamentária'!D32</f>
        <v>GUARDA-CORPO DE AÇO GALVANIZADO DE 1,10M DE ALTURA, MONTANTES TUBULARES DE 1.1/2 ESPAÇADOS DE 1,20M, TRAVESSA SUPERIOR DE 2, GRADIL FORMADO POR BARRAS CHATAS EM FERRO DE 32X4,8MM, FIXADO COM CHUMBADOR MECÂNICO. AF_04/2019_P</v>
      </c>
      <c r="C158" s="145" t="str">
        <f>'01. Planilha Orçamentária'!E32</f>
        <v>M</v>
      </c>
      <c r="D158" s="55" t="s">
        <v>105</v>
      </c>
      <c r="E158" s="56"/>
      <c r="F158" s="57"/>
      <c r="G158" s="88"/>
      <c r="H158" s="58"/>
      <c r="I158" s="58"/>
      <c r="J158" s="57"/>
      <c r="K158" s="59"/>
    </row>
    <row r="159" spans="1:11" x14ac:dyDescent="0.3">
      <c r="B159" s="143"/>
      <c r="C159" s="145"/>
      <c r="D159" s="55" t="s">
        <v>106</v>
      </c>
      <c r="E159" s="57"/>
      <c r="F159" s="57"/>
      <c r="G159" s="88"/>
      <c r="H159" s="58"/>
      <c r="I159" s="58"/>
      <c r="J159" s="57"/>
      <c r="K159" s="59"/>
    </row>
    <row r="160" spans="1:11" x14ac:dyDescent="0.3">
      <c r="B160" s="143"/>
      <c r="C160" s="145"/>
      <c r="D160" s="55" t="s">
        <v>107</v>
      </c>
      <c r="E160" s="62"/>
      <c r="F160" s="62"/>
      <c r="G160" s="88"/>
      <c r="H160" s="58"/>
      <c r="I160" s="58"/>
      <c r="J160" s="62"/>
      <c r="K160" s="64"/>
    </row>
    <row r="161" spans="1:11" ht="40.25" customHeight="1" x14ac:dyDescent="0.3">
      <c r="B161" s="144"/>
      <c r="C161" s="145"/>
      <c r="D161" s="55" t="s">
        <v>108</v>
      </c>
      <c r="E161" s="65"/>
      <c r="F161" s="66"/>
      <c r="G161" s="66"/>
      <c r="H161" s="58"/>
      <c r="I161" s="58"/>
      <c r="J161" s="68"/>
      <c r="K161" s="69"/>
    </row>
    <row r="162" spans="1:11" x14ac:dyDescent="0.3">
      <c r="B162" s="70"/>
      <c r="C162" s="71"/>
      <c r="D162" s="71"/>
      <c r="E162" s="71"/>
      <c r="F162" s="72"/>
      <c r="G162" s="72"/>
      <c r="H162" s="73" t="s">
        <v>25</v>
      </c>
      <c r="I162" s="74">
        <f>SUM(I158:I161)</f>
        <v>0</v>
      </c>
      <c r="J162" s="75"/>
      <c r="K162" s="76"/>
    </row>
    <row r="164" spans="1:11" x14ac:dyDescent="0.3">
      <c r="A164" s="48" t="str">
        <f>'01. Planilha Orçamentária'!A33</f>
        <v>4.8.</v>
      </c>
      <c r="B164" s="141" t="s">
        <v>24</v>
      </c>
      <c r="C164" s="141" t="s">
        <v>4</v>
      </c>
      <c r="D164" s="141"/>
      <c r="E164" s="141"/>
      <c r="F164" s="141"/>
      <c r="G164" s="141" t="s">
        <v>26</v>
      </c>
      <c r="H164" s="141" t="s">
        <v>27</v>
      </c>
      <c r="I164" s="141" t="s">
        <v>28</v>
      </c>
      <c r="J164" s="141"/>
      <c r="K164" s="141"/>
    </row>
    <row r="165" spans="1:11" x14ac:dyDescent="0.3">
      <c r="B165" s="49"/>
      <c r="C165" s="50" t="s">
        <v>4</v>
      </c>
      <c r="D165" s="50"/>
      <c r="E165" s="50"/>
      <c r="F165" s="50" t="s">
        <v>113</v>
      </c>
      <c r="G165" s="50" t="s">
        <v>112</v>
      </c>
      <c r="H165" s="52" t="s">
        <v>12</v>
      </c>
      <c r="I165" s="51" t="s">
        <v>9</v>
      </c>
      <c r="J165" s="53"/>
      <c r="K165" s="54"/>
    </row>
    <row r="166" spans="1:11" x14ac:dyDescent="0.3">
      <c r="B166" s="142" t="str">
        <f>'01. Planilha Orçamentária'!D33</f>
        <v>PINTURA COM TINTA ALQUÍDICA DE FUNDO (TIPO ZARCÃO) PULVERIZADA SOBRE PERFIL METÁLICO EXECUTADO EM FÁBRICA (POR DEMÃO). AF_01/2020_P</v>
      </c>
      <c r="C166" s="145" t="str">
        <f>'01. Planilha Orçamentária'!E33</f>
        <v>M²</v>
      </c>
      <c r="D166" s="87"/>
      <c r="E166" s="56"/>
      <c r="F166" s="57"/>
      <c r="G166" s="88"/>
      <c r="H166" s="88"/>
      <c r="I166" s="58"/>
      <c r="J166" s="57"/>
      <c r="K166" s="59"/>
    </row>
    <row r="167" spans="1:11" x14ac:dyDescent="0.3">
      <c r="B167" s="143"/>
      <c r="C167" s="145"/>
      <c r="D167" s="87"/>
      <c r="E167" s="57"/>
      <c r="F167" s="57"/>
      <c r="G167" s="88"/>
      <c r="H167" s="88"/>
      <c r="I167" s="58">
        <f>H167*G167</f>
        <v>0</v>
      </c>
      <c r="J167" s="57"/>
      <c r="K167" s="59"/>
    </row>
    <row r="168" spans="1:11" x14ac:dyDescent="0.3">
      <c r="B168" s="143"/>
      <c r="C168" s="145"/>
      <c r="D168" s="55"/>
      <c r="E168" s="62"/>
      <c r="F168" s="62"/>
      <c r="G168" s="88"/>
      <c r="H168" s="88"/>
      <c r="I168" s="58"/>
      <c r="J168" s="62"/>
      <c r="K168" s="64"/>
    </row>
    <row r="169" spans="1:11" x14ac:dyDescent="0.3">
      <c r="B169" s="144"/>
      <c r="C169" s="145"/>
      <c r="D169" s="55"/>
      <c r="E169" s="65"/>
      <c r="F169" s="66"/>
      <c r="G169" s="66"/>
      <c r="H169" s="66"/>
      <c r="I169" s="58"/>
      <c r="J169" s="68"/>
      <c r="K169" s="69"/>
    </row>
    <row r="170" spans="1:11" x14ac:dyDescent="0.3">
      <c r="B170" s="70"/>
      <c r="C170" s="71"/>
      <c r="D170" s="71"/>
      <c r="E170" s="71"/>
      <c r="F170" s="72"/>
      <c r="G170" s="72"/>
      <c r="H170" s="73" t="s">
        <v>25</v>
      </c>
      <c r="I170" s="74">
        <f>SUM(I166:I169)</f>
        <v>0</v>
      </c>
      <c r="J170" s="75"/>
      <c r="K170" s="76"/>
    </row>
    <row r="172" spans="1:11" x14ac:dyDescent="0.3">
      <c r="A172" s="48" t="str">
        <f>'01. Planilha Orçamentária'!A34</f>
        <v>4.9.</v>
      </c>
      <c r="B172" s="141" t="s">
        <v>24</v>
      </c>
      <c r="C172" s="141" t="s">
        <v>4</v>
      </c>
      <c r="D172" s="141"/>
      <c r="E172" s="141"/>
      <c r="F172" s="141"/>
      <c r="G172" s="141" t="s">
        <v>26</v>
      </c>
      <c r="H172" s="141" t="s">
        <v>27</v>
      </c>
      <c r="I172" s="141" t="s">
        <v>28</v>
      </c>
      <c r="J172" s="141"/>
      <c r="K172" s="141"/>
    </row>
    <row r="173" spans="1:11" x14ac:dyDescent="0.3">
      <c r="B173" s="49"/>
      <c r="C173" s="50" t="s">
        <v>4</v>
      </c>
      <c r="D173" s="50"/>
      <c r="E173" s="50"/>
      <c r="F173" s="50" t="s">
        <v>113</v>
      </c>
      <c r="G173" s="50" t="s">
        <v>112</v>
      </c>
      <c r="H173" s="52" t="s">
        <v>12</v>
      </c>
      <c r="I173" s="51" t="s">
        <v>9</v>
      </c>
      <c r="J173" s="53"/>
      <c r="K173" s="54"/>
    </row>
    <row r="174" spans="1:11" ht="14.4" customHeight="1" x14ac:dyDescent="0.3">
      <c r="B174" s="142" t="str">
        <f>'01. Planilha Orçamentária'!D34</f>
        <v>PINTURA COM TINTA ALQUÍDICA DE ACABAMENTO (ESMALTE SINTÉTICO ACETINADO) PULVERIZADA SOBRE SUPERFÍCIES METÁLICAS (EXCETO PERFIL) EXECUTADO EM OBRA (POR DEMÃO). AF_01/2020_P</v>
      </c>
      <c r="C174" s="145" t="str">
        <f>'01. Planilha Orçamentária'!E34</f>
        <v>M²</v>
      </c>
      <c r="D174" s="55"/>
      <c r="E174" s="56"/>
      <c r="F174" s="57"/>
      <c r="G174" s="88"/>
      <c r="H174" s="88"/>
      <c r="I174" s="58"/>
      <c r="J174" s="57"/>
      <c r="K174" s="59"/>
    </row>
    <row r="175" spans="1:11" x14ac:dyDescent="0.3">
      <c r="B175" s="143"/>
      <c r="C175" s="145"/>
      <c r="D175" s="55"/>
      <c r="E175" s="57"/>
      <c r="F175" s="57"/>
      <c r="G175" s="88"/>
      <c r="H175" s="88"/>
      <c r="I175" s="58">
        <f>H175*G175</f>
        <v>0</v>
      </c>
      <c r="J175" s="57"/>
      <c r="K175" s="59"/>
    </row>
    <row r="176" spans="1:11" x14ac:dyDescent="0.3">
      <c r="B176" s="143"/>
      <c r="C176" s="145"/>
      <c r="D176" s="55"/>
      <c r="E176" s="62"/>
      <c r="F176" s="62"/>
      <c r="G176" s="88"/>
      <c r="H176" s="88"/>
      <c r="I176" s="58"/>
      <c r="J176" s="62"/>
      <c r="K176" s="64"/>
    </row>
    <row r="177" spans="1:11" ht="36" customHeight="1" x14ac:dyDescent="0.3">
      <c r="B177" s="144"/>
      <c r="C177" s="145"/>
      <c r="D177" s="55"/>
      <c r="E177" s="65"/>
      <c r="F177" s="66"/>
      <c r="G177" s="66"/>
      <c r="H177" s="66"/>
      <c r="I177" s="58"/>
      <c r="J177" s="68"/>
      <c r="K177" s="69"/>
    </row>
    <row r="178" spans="1:11" x14ac:dyDescent="0.3">
      <c r="B178" s="70"/>
      <c r="C178" s="71"/>
      <c r="D178" s="71"/>
      <c r="E178" s="71"/>
      <c r="F178" s="72"/>
      <c r="G178" s="72"/>
      <c r="H178" s="73" t="s">
        <v>25</v>
      </c>
      <c r="I178" s="74">
        <f>SUM(I174:I177)</f>
        <v>0</v>
      </c>
      <c r="J178" s="75"/>
      <c r="K178" s="76"/>
    </row>
    <row r="180" spans="1:11" x14ac:dyDescent="0.3">
      <c r="A180" s="48" t="s">
        <v>97</v>
      </c>
      <c r="B180" s="141" t="s">
        <v>24</v>
      </c>
      <c r="C180" s="141" t="s">
        <v>4</v>
      </c>
      <c r="D180" s="141"/>
      <c r="E180" s="141"/>
      <c r="F180" s="141"/>
      <c r="G180" s="141" t="s">
        <v>26</v>
      </c>
      <c r="H180" s="141" t="s">
        <v>27</v>
      </c>
      <c r="I180" s="141" t="s">
        <v>28</v>
      </c>
      <c r="J180" s="141"/>
      <c r="K180" s="141"/>
    </row>
    <row r="181" spans="1:11" x14ac:dyDescent="0.3">
      <c r="B181" s="49"/>
      <c r="C181" s="50" t="s">
        <v>4</v>
      </c>
      <c r="D181" s="50"/>
      <c r="E181" s="50"/>
      <c r="F181" s="50"/>
      <c r="G181" s="50" t="s">
        <v>27</v>
      </c>
      <c r="H181" s="50" t="s">
        <v>26</v>
      </c>
      <c r="I181" s="51"/>
      <c r="J181" s="51" t="s">
        <v>28</v>
      </c>
      <c r="K181" s="54"/>
    </row>
    <row r="182" spans="1:11" x14ac:dyDescent="0.3">
      <c r="B182" s="142" t="str">
        <f>'01. Planilha Orçamentária'!D35</f>
        <v>COMPACTAÇÃO MECÂNICA DE SOLO PARA EXECUÇÃO DE RADIER, PISO DE CONCRETO OU LAJE SOBRE SOLO, COM COMPACTADOR DE SOLOS A PERCUSSÃO. AF_09/2021</v>
      </c>
      <c r="C182" s="145" t="str">
        <f>'01. Planilha Orçamentária'!E35</f>
        <v>M²</v>
      </c>
      <c r="D182" s="55"/>
      <c r="E182" s="56"/>
      <c r="F182" s="57"/>
      <c r="G182" s="57"/>
      <c r="H182" s="88"/>
      <c r="I182" s="58"/>
      <c r="J182" s="57"/>
      <c r="K182" s="59"/>
    </row>
    <row r="183" spans="1:11" x14ac:dyDescent="0.3">
      <c r="B183" s="143"/>
      <c r="C183" s="145"/>
      <c r="D183" s="55"/>
      <c r="E183" s="57"/>
      <c r="F183" s="57"/>
      <c r="G183" s="57"/>
      <c r="H183" s="88"/>
      <c r="I183" s="58"/>
      <c r="J183" s="57"/>
      <c r="K183" s="59"/>
    </row>
    <row r="184" spans="1:11" x14ac:dyDescent="0.3">
      <c r="B184" s="143"/>
      <c r="C184" s="145"/>
      <c r="D184" s="55"/>
      <c r="E184" s="62"/>
      <c r="F184" s="62"/>
      <c r="G184" s="88"/>
      <c r="H184" s="88"/>
      <c r="I184" s="58"/>
      <c r="J184" s="57">
        <f>I184*H184*G184</f>
        <v>0</v>
      </c>
      <c r="K184" s="64"/>
    </row>
    <row r="185" spans="1:11" x14ac:dyDescent="0.3">
      <c r="B185" s="144"/>
      <c r="C185" s="145"/>
      <c r="D185" s="55"/>
      <c r="E185" s="65"/>
      <c r="F185" s="66"/>
      <c r="G185" s="88"/>
      <c r="H185" s="88"/>
      <c r="I185" s="58"/>
      <c r="J185" s="57">
        <f>I185*H185*G185</f>
        <v>0</v>
      </c>
      <c r="K185" s="69"/>
    </row>
    <row r="186" spans="1:11" x14ac:dyDescent="0.3">
      <c r="B186" s="70"/>
      <c r="C186" s="71"/>
      <c r="D186" s="71"/>
      <c r="E186" s="71"/>
      <c r="F186" s="72"/>
      <c r="G186" s="72"/>
      <c r="H186" s="73" t="s">
        <v>25</v>
      </c>
      <c r="I186" s="74"/>
      <c r="J186" s="74">
        <f>SUM(J182:J185)</f>
        <v>0</v>
      </c>
      <c r="K186" s="76"/>
    </row>
    <row r="188" spans="1:11" x14ac:dyDescent="0.3">
      <c r="A188" s="48" t="str">
        <f>'01. Planilha Orçamentária'!A36</f>
        <v>4.11.</v>
      </c>
      <c r="B188" s="141" t="s">
        <v>24</v>
      </c>
      <c r="C188" s="141" t="s">
        <v>4</v>
      </c>
      <c r="D188" s="141"/>
      <c r="E188" s="141"/>
      <c r="F188" s="141"/>
      <c r="G188" s="141" t="s">
        <v>26</v>
      </c>
      <c r="H188" s="141" t="s">
        <v>27</v>
      </c>
      <c r="I188" s="141" t="s">
        <v>28</v>
      </c>
      <c r="J188" s="141"/>
      <c r="K188" s="141"/>
    </row>
    <row r="189" spans="1:11" x14ac:dyDescent="0.3">
      <c r="B189" s="49"/>
      <c r="C189" s="50" t="s">
        <v>4</v>
      </c>
      <c r="D189" s="50"/>
      <c r="E189" s="50"/>
      <c r="F189" s="50"/>
      <c r="G189" s="50"/>
      <c r="H189" s="50" t="s">
        <v>4</v>
      </c>
      <c r="I189" s="51" t="s">
        <v>25</v>
      </c>
      <c r="J189" s="51"/>
      <c r="K189" s="54"/>
    </row>
    <row r="190" spans="1:11" x14ac:dyDescent="0.3">
      <c r="B190" s="142" t="e">
        <f>#REF!</f>
        <v>#REF!</v>
      </c>
      <c r="C190" s="145" t="e">
        <f>#REF!</f>
        <v>#REF!</v>
      </c>
      <c r="D190" s="55"/>
      <c r="E190" s="56"/>
      <c r="F190" s="57"/>
      <c r="G190" s="88"/>
      <c r="H190" s="88"/>
      <c r="I190" s="58"/>
      <c r="J190" s="57"/>
      <c r="K190" s="59"/>
    </row>
    <row r="191" spans="1:11" x14ac:dyDescent="0.3">
      <c r="B191" s="143"/>
      <c r="C191" s="145"/>
      <c r="D191" s="55"/>
      <c r="E191" s="57"/>
      <c r="F191" s="57"/>
      <c r="G191" s="88"/>
      <c r="H191" s="88"/>
      <c r="I191" s="58"/>
      <c r="J191" s="57"/>
      <c r="K191" s="59"/>
    </row>
    <row r="192" spans="1:11" x14ac:dyDescent="0.3">
      <c r="B192" s="143"/>
      <c r="C192" s="145"/>
      <c r="D192" s="55"/>
      <c r="E192" s="62"/>
      <c r="F192" s="62"/>
      <c r="G192" s="88"/>
      <c r="H192" s="88"/>
      <c r="I192" s="58"/>
      <c r="J192" s="62"/>
      <c r="K192" s="64"/>
    </row>
    <row r="193" spans="1:11" ht="103.75" customHeight="1" x14ac:dyDescent="0.3">
      <c r="B193" s="144"/>
      <c r="C193" s="145"/>
      <c r="D193" s="55"/>
      <c r="E193" s="65"/>
      <c r="F193" s="66"/>
      <c r="G193" s="66"/>
      <c r="H193" s="66"/>
      <c r="I193" s="58"/>
      <c r="J193" s="68"/>
      <c r="K193" s="69"/>
    </row>
    <row r="194" spans="1:11" x14ac:dyDescent="0.3">
      <c r="B194" s="70"/>
      <c r="C194" s="71"/>
      <c r="D194" s="71"/>
      <c r="E194" s="71"/>
      <c r="F194" s="72"/>
      <c r="G194" s="72"/>
      <c r="H194" s="73" t="s">
        <v>25</v>
      </c>
      <c r="I194" s="74">
        <f>SUM(I190:I193)</f>
        <v>0</v>
      </c>
      <c r="J194" s="75"/>
      <c r="K194" s="76"/>
    </row>
    <row r="196" spans="1:11" x14ac:dyDescent="0.3">
      <c r="A196" s="48" t="str">
        <f>'01. Planilha Orçamentária'!A37</f>
        <v>4.12.</v>
      </c>
      <c r="B196" s="141" t="s">
        <v>24</v>
      </c>
      <c r="C196" s="141" t="s">
        <v>4</v>
      </c>
      <c r="D196" s="141"/>
      <c r="E196" s="141"/>
      <c r="F196" s="141"/>
      <c r="G196" s="141" t="s">
        <v>26</v>
      </c>
      <c r="H196" s="141" t="s">
        <v>27</v>
      </c>
      <c r="I196" s="141" t="s">
        <v>28</v>
      </c>
      <c r="J196" s="141"/>
      <c r="K196" s="141"/>
    </row>
    <row r="197" spans="1:11" x14ac:dyDescent="0.3">
      <c r="B197" s="49"/>
      <c r="C197" s="50" t="s">
        <v>4</v>
      </c>
      <c r="D197" s="50"/>
      <c r="E197" s="50"/>
      <c r="F197" s="50"/>
      <c r="G197" s="50" t="s">
        <v>27</v>
      </c>
      <c r="H197" s="50" t="s">
        <v>26</v>
      </c>
      <c r="I197" s="51"/>
      <c r="J197" s="51" t="s">
        <v>28</v>
      </c>
      <c r="K197" s="54"/>
    </row>
    <row r="198" spans="1:11" x14ac:dyDescent="0.3">
      <c r="B198" s="142" t="str">
        <f>'01. Planilha Orçamentária'!D37</f>
        <v>GEOTÊXTIL NÃO TECIDO 100% POLIÉSTER, RESISTÊNCIA A TRAÇÃO DE 14 KN/M (RT - 14), INSTALADO EM DRENO - FORNECIMENTO E INSTALAÇÃO. AF_07/2021</v>
      </c>
      <c r="C198" s="145" t="str">
        <f>'01. Planilha Orçamentária'!E37</f>
        <v>M²</v>
      </c>
      <c r="D198" s="87"/>
      <c r="E198" s="56"/>
      <c r="F198" s="57"/>
      <c r="G198" s="57"/>
      <c r="H198" s="88"/>
      <c r="I198" s="58"/>
      <c r="J198" s="57"/>
      <c r="K198" s="59"/>
    </row>
    <row r="199" spans="1:11" x14ac:dyDescent="0.3">
      <c r="B199" s="143"/>
      <c r="C199" s="145"/>
      <c r="D199" s="87"/>
      <c r="E199" s="56"/>
      <c r="F199" s="57"/>
      <c r="G199" s="57"/>
      <c r="H199" s="88"/>
      <c r="I199" s="58"/>
      <c r="J199" s="57"/>
      <c r="K199" s="59"/>
    </row>
    <row r="200" spans="1:11" x14ac:dyDescent="0.3">
      <c r="B200" s="143"/>
      <c r="C200" s="145"/>
      <c r="D200" s="87"/>
      <c r="E200" s="56"/>
      <c r="F200" s="57"/>
      <c r="G200" s="88"/>
      <c r="H200" s="88"/>
      <c r="I200" s="58"/>
      <c r="J200" s="57">
        <f>I200*H200*G200</f>
        <v>0</v>
      </c>
      <c r="K200" s="59"/>
    </row>
    <row r="201" spans="1:11" x14ac:dyDescent="0.3">
      <c r="B201" s="144"/>
      <c r="C201" s="145"/>
      <c r="D201" s="87"/>
      <c r="E201" s="56"/>
      <c r="F201" s="57"/>
      <c r="G201" s="88"/>
      <c r="H201" s="88"/>
      <c r="I201" s="58"/>
      <c r="J201" s="57">
        <f>I201*H201*G201</f>
        <v>0</v>
      </c>
      <c r="K201" s="59"/>
    </row>
    <row r="202" spans="1:11" x14ac:dyDescent="0.3">
      <c r="B202" s="70"/>
      <c r="C202" s="71"/>
      <c r="D202" s="71"/>
      <c r="E202" s="71"/>
      <c r="F202" s="72"/>
      <c r="G202" s="72"/>
      <c r="H202" s="73" t="s">
        <v>25</v>
      </c>
      <c r="I202" s="74"/>
      <c r="J202" s="74">
        <f>SUM(J198:J201)</f>
        <v>0</v>
      </c>
      <c r="K202" s="76"/>
    </row>
    <row r="204" spans="1:11" x14ac:dyDescent="0.3">
      <c r="A204" s="48" t="str">
        <f>'01. Planilha Orçamentária'!A38</f>
        <v>4.13.</v>
      </c>
      <c r="B204" s="141" t="s">
        <v>24</v>
      </c>
      <c r="C204" s="141" t="s">
        <v>4</v>
      </c>
      <c r="D204" s="141"/>
      <c r="E204" s="141"/>
      <c r="F204" s="141"/>
      <c r="G204" s="141" t="s">
        <v>26</v>
      </c>
      <c r="H204" s="141" t="s">
        <v>27</v>
      </c>
      <c r="I204" s="141" t="s">
        <v>28</v>
      </c>
      <c r="J204" s="141"/>
      <c r="K204" s="141"/>
    </row>
    <row r="205" spans="1:11" x14ac:dyDescent="0.3">
      <c r="B205" s="49"/>
      <c r="C205" s="50" t="s">
        <v>4</v>
      </c>
      <c r="D205" s="50"/>
      <c r="E205" s="50"/>
      <c r="F205" s="50"/>
      <c r="G205" s="50"/>
      <c r="H205" s="50" t="s">
        <v>26</v>
      </c>
      <c r="I205" s="51" t="s">
        <v>25</v>
      </c>
      <c r="J205" s="51"/>
      <c r="K205" s="54"/>
    </row>
    <row r="206" spans="1:11" x14ac:dyDescent="0.3">
      <c r="B206" s="142" t="str">
        <f>'01. Planilha Orçamentária'!D38</f>
        <v>CHAPIM (RUFO CAPA) EM AÇO GALVANIZADO, CORTE 33. AF_11/2020</v>
      </c>
      <c r="C206" s="145" t="str">
        <f>'01. Planilha Orçamentária'!E38</f>
        <v>M</v>
      </c>
      <c r="D206" s="87"/>
      <c r="E206" s="56"/>
      <c r="F206" s="57"/>
      <c r="G206" s="57"/>
      <c r="H206" s="88"/>
      <c r="I206" s="58"/>
      <c r="J206" s="57"/>
      <c r="K206" s="59"/>
    </row>
    <row r="207" spans="1:11" x14ac:dyDescent="0.3">
      <c r="B207" s="143"/>
      <c r="C207" s="145"/>
      <c r="D207" s="87"/>
      <c r="E207" s="56"/>
      <c r="F207" s="57"/>
      <c r="G207" s="57"/>
      <c r="H207" s="88"/>
      <c r="I207" s="58"/>
      <c r="J207" s="57"/>
      <c r="K207" s="59"/>
    </row>
    <row r="208" spans="1:11" x14ac:dyDescent="0.3">
      <c r="B208" s="143"/>
      <c r="C208" s="145"/>
      <c r="D208" s="87"/>
      <c r="E208" s="56"/>
      <c r="F208" s="57"/>
      <c r="G208" s="88"/>
      <c r="H208" s="88"/>
      <c r="I208" s="58"/>
      <c r="J208" s="57"/>
      <c r="K208" s="59"/>
    </row>
    <row r="209" spans="1:11" x14ac:dyDescent="0.3">
      <c r="B209" s="144"/>
      <c r="C209" s="145"/>
      <c r="D209" s="87"/>
      <c r="E209" s="56"/>
      <c r="F209" s="57"/>
      <c r="G209" s="88"/>
      <c r="H209" s="88"/>
      <c r="I209" s="58"/>
      <c r="J209" s="57"/>
      <c r="K209" s="59"/>
    </row>
    <row r="210" spans="1:11" x14ac:dyDescent="0.3">
      <c r="B210" s="70"/>
      <c r="C210" s="71"/>
      <c r="D210" s="71"/>
      <c r="E210" s="71"/>
      <c r="F210" s="72"/>
      <c r="G210" s="72"/>
      <c r="H210" s="73" t="s">
        <v>25</v>
      </c>
      <c r="I210" s="74">
        <f>SUM(I206:I209)</f>
        <v>0</v>
      </c>
      <c r="J210" s="74"/>
      <c r="K210" s="76"/>
    </row>
    <row r="212" spans="1:11" x14ac:dyDescent="0.3">
      <c r="A212" s="47" t="str">
        <f>'01. Planilha Orçamentária'!A39</f>
        <v>5.</v>
      </c>
      <c r="B212" s="146" t="str">
        <f>'01. Planilha Orçamentária'!B39</f>
        <v>ELÉTRICA E ILUMINAÇÃO</v>
      </c>
      <c r="C212" s="146"/>
      <c r="D212" s="146"/>
      <c r="E212" s="146"/>
      <c r="F212" s="146"/>
      <c r="G212" s="146"/>
      <c r="H212" s="146"/>
      <c r="I212" s="146"/>
      <c r="J212" s="146"/>
      <c r="K212" s="146"/>
    </row>
    <row r="213" spans="1:11" x14ac:dyDescent="0.3">
      <c r="A213" s="48" t="str">
        <f>'01. Planilha Orçamentária'!A40</f>
        <v>5.1.</v>
      </c>
      <c r="B213" s="141" t="s">
        <v>24</v>
      </c>
      <c r="C213" s="141" t="s">
        <v>4</v>
      </c>
      <c r="D213" s="141"/>
      <c r="E213" s="141"/>
      <c r="F213" s="141"/>
      <c r="G213" s="141" t="s">
        <v>26</v>
      </c>
      <c r="H213" s="141" t="s">
        <v>27</v>
      </c>
      <c r="I213" s="141" t="s">
        <v>28</v>
      </c>
      <c r="J213" s="141"/>
      <c r="K213" s="141"/>
    </row>
    <row r="214" spans="1:11" x14ac:dyDescent="0.3">
      <c r="B214" s="49"/>
      <c r="C214" s="50" t="s">
        <v>4</v>
      </c>
      <c r="D214" s="50"/>
      <c r="E214" s="50"/>
      <c r="F214" s="50"/>
      <c r="G214" s="50"/>
      <c r="H214" s="50" t="s">
        <v>26</v>
      </c>
      <c r="I214" s="51" t="s">
        <v>25</v>
      </c>
      <c r="J214" s="51"/>
      <c r="K214" s="54"/>
    </row>
    <row r="215" spans="1:11" x14ac:dyDescent="0.3">
      <c r="B215" s="142" t="str">
        <f>'01. Planilha Orçamentária'!D40</f>
        <v>CABO DE COBRE FLEXÍVEL ISOLADO, 2,5 MM², ANTI-CHAMA 0,6/1,0 KV, PARA CIRCUITOS TERMINAIS - FORNECIMENTO E INSTALAÇÃO. AF_12/2015</v>
      </c>
      <c r="C215" s="145" t="str">
        <f>'01. Planilha Orçamentária'!E40</f>
        <v>M</v>
      </c>
      <c r="D215" s="87"/>
      <c r="E215" s="57"/>
      <c r="F215" s="88"/>
      <c r="G215" s="57"/>
      <c r="H215" s="88"/>
      <c r="I215" s="88"/>
      <c r="J215" s="57"/>
      <c r="K215" s="59"/>
    </row>
    <row r="216" spans="1:11" x14ac:dyDescent="0.3">
      <c r="B216" s="143"/>
      <c r="C216" s="145"/>
      <c r="D216" s="87"/>
      <c r="E216" s="57"/>
      <c r="F216" s="88"/>
      <c r="G216" s="57"/>
      <c r="H216" s="88"/>
      <c r="I216" s="88"/>
      <c r="J216" s="57"/>
      <c r="K216" s="59"/>
    </row>
    <row r="217" spans="1:11" x14ac:dyDescent="0.3">
      <c r="B217" s="143"/>
      <c r="C217" s="145"/>
      <c r="D217" s="87"/>
      <c r="E217" s="57"/>
      <c r="F217" s="88"/>
      <c r="G217" s="57"/>
      <c r="H217" s="88"/>
      <c r="I217" s="88"/>
      <c r="J217" s="57"/>
      <c r="K217" s="64"/>
    </row>
    <row r="218" spans="1:11" x14ac:dyDescent="0.3">
      <c r="B218" s="144"/>
      <c r="C218" s="145"/>
      <c r="D218" s="87"/>
      <c r="E218" s="57"/>
      <c r="F218" s="88"/>
      <c r="G218" s="57"/>
      <c r="H218" s="88"/>
      <c r="I218" s="88"/>
      <c r="J218" s="57"/>
      <c r="K218" s="69"/>
    </row>
    <row r="219" spans="1:11" x14ac:dyDescent="0.3">
      <c r="D219" s="71"/>
      <c r="E219" s="71"/>
      <c r="F219" s="72"/>
      <c r="G219" s="72"/>
      <c r="H219" s="73" t="s">
        <v>25</v>
      </c>
      <c r="I219" s="74">
        <f>SUM(I215:I218)</f>
        <v>0</v>
      </c>
      <c r="J219" s="74"/>
      <c r="K219" s="69"/>
    </row>
    <row r="221" spans="1:11" x14ac:dyDescent="0.3">
      <c r="A221" s="48" t="str">
        <f>'01. Planilha Orçamentária'!A41</f>
        <v>5.2.</v>
      </c>
      <c r="B221" s="141" t="s">
        <v>24</v>
      </c>
      <c r="C221" s="141" t="s">
        <v>4</v>
      </c>
      <c r="D221" s="141"/>
      <c r="E221" s="141"/>
      <c r="F221" s="141"/>
      <c r="G221" s="141" t="s">
        <v>26</v>
      </c>
      <c r="H221" s="141" t="s">
        <v>27</v>
      </c>
      <c r="I221" s="141" t="s">
        <v>28</v>
      </c>
      <c r="J221" s="141"/>
      <c r="K221" s="141"/>
    </row>
    <row r="222" spans="1:11" x14ac:dyDescent="0.3">
      <c r="B222" s="49"/>
      <c r="C222" s="50" t="s">
        <v>4</v>
      </c>
      <c r="D222" s="50"/>
      <c r="E222" s="50"/>
      <c r="F222" s="50"/>
      <c r="G222" s="50"/>
      <c r="H222" s="50" t="s">
        <v>26</v>
      </c>
      <c r="I222" s="51" t="s">
        <v>25</v>
      </c>
      <c r="J222" s="51"/>
      <c r="K222" s="54"/>
    </row>
    <row r="223" spans="1:11" x14ac:dyDescent="0.3">
      <c r="B223" s="142" t="str">
        <f>'01. Planilha Orçamentária'!D41</f>
        <v>CABO DE COBRE FLEXÍVEL ISOLADO, 4 MM², ANTI-CHAMA 0,6/1,0 KV, PARA CIRCUITOS TERMINAIS - FORNECIMENTO E INSTALAÇÃO. AF_12/2015</v>
      </c>
      <c r="C223" s="145" t="str">
        <f>'01. Planilha Orçamentária'!E41</f>
        <v>M</v>
      </c>
      <c r="D223" s="55"/>
      <c r="E223" s="56"/>
      <c r="F223" s="57"/>
      <c r="G223" s="57"/>
      <c r="H223" s="88"/>
      <c r="I223" s="88"/>
      <c r="J223" s="57"/>
      <c r="K223" s="59"/>
    </row>
    <row r="224" spans="1:11" x14ac:dyDescent="0.3">
      <c r="B224" s="143"/>
      <c r="C224" s="145"/>
      <c r="D224" s="55"/>
      <c r="E224" s="57"/>
      <c r="F224" s="57"/>
      <c r="G224" s="57"/>
      <c r="H224" s="88"/>
      <c r="I224" s="58"/>
      <c r="J224" s="57"/>
      <c r="K224" s="59"/>
    </row>
    <row r="225" spans="1:11" x14ac:dyDescent="0.3">
      <c r="B225" s="143"/>
      <c r="C225" s="145"/>
      <c r="D225" s="55"/>
      <c r="E225" s="62"/>
      <c r="F225" s="62"/>
      <c r="G225" s="88"/>
      <c r="H225" s="88"/>
      <c r="I225" s="58"/>
      <c r="J225" s="57"/>
      <c r="K225" s="64"/>
    </row>
    <row r="226" spans="1:11" x14ac:dyDescent="0.3">
      <c r="B226" s="144"/>
      <c r="C226" s="145"/>
      <c r="D226" s="55"/>
      <c r="E226" s="65"/>
      <c r="F226" s="66"/>
      <c r="G226" s="88"/>
      <c r="H226" s="88"/>
      <c r="I226" s="58"/>
      <c r="J226" s="57"/>
      <c r="K226" s="69"/>
    </row>
    <row r="227" spans="1:11" x14ac:dyDescent="0.3">
      <c r="B227" s="70"/>
      <c r="C227" s="71"/>
      <c r="D227" s="71"/>
      <c r="E227" s="71"/>
      <c r="F227" s="72"/>
      <c r="G227" s="72"/>
      <c r="H227" s="73" t="s">
        <v>25</v>
      </c>
      <c r="I227" s="74">
        <f>SUM(I223:I226)</f>
        <v>0</v>
      </c>
      <c r="J227" s="74"/>
      <c r="K227" s="76"/>
    </row>
    <row r="229" spans="1:11" x14ac:dyDescent="0.3">
      <c r="A229" s="48" t="str">
        <f>'01. Planilha Orçamentária'!A42</f>
        <v>5.3.</v>
      </c>
      <c r="B229" s="141" t="s">
        <v>24</v>
      </c>
      <c r="C229" s="141" t="s">
        <v>4</v>
      </c>
      <c r="D229" s="141"/>
      <c r="E229" s="141"/>
      <c r="F229" s="141"/>
      <c r="G229" s="141" t="s">
        <v>26</v>
      </c>
      <c r="H229" s="141" t="s">
        <v>27</v>
      </c>
      <c r="I229" s="141" t="s">
        <v>28</v>
      </c>
      <c r="J229" s="141"/>
      <c r="K229" s="141"/>
    </row>
    <row r="230" spans="1:11" x14ac:dyDescent="0.3">
      <c r="B230" s="49"/>
      <c r="C230" s="50" t="s">
        <v>4</v>
      </c>
      <c r="D230" s="50"/>
      <c r="E230" s="50"/>
      <c r="F230" s="50"/>
      <c r="G230" s="50"/>
      <c r="H230" s="50" t="s">
        <v>26</v>
      </c>
      <c r="I230" s="51" t="s">
        <v>25</v>
      </c>
      <c r="J230" s="51"/>
      <c r="K230" s="54"/>
    </row>
    <row r="231" spans="1:11" x14ac:dyDescent="0.3">
      <c r="B231" s="142" t="str">
        <f>'01. Planilha Orçamentária'!D42</f>
        <v>CABO DE COBRE FLEXÍVEL ISOLADO, 10 MM², ANTI-CHAMA 0,6/1,0 KV, PARA CIRCUITOS TERMINAIS - FORNECIMENTO E INSTALAÇÃO. AF_12/2015</v>
      </c>
      <c r="C231" s="145" t="str">
        <f>'01. Planilha Orçamentária'!E42</f>
        <v>M</v>
      </c>
      <c r="D231" s="55"/>
      <c r="E231" s="56"/>
      <c r="F231" s="57"/>
      <c r="G231" s="57"/>
      <c r="H231" s="88"/>
      <c r="I231" s="88"/>
      <c r="J231" s="57"/>
      <c r="K231" s="59"/>
    </row>
    <row r="232" spans="1:11" x14ac:dyDescent="0.3">
      <c r="B232" s="143"/>
      <c r="C232" s="145"/>
      <c r="D232" s="55"/>
      <c r="E232" s="57"/>
      <c r="F232" s="57"/>
      <c r="G232" s="57"/>
      <c r="H232" s="88"/>
      <c r="I232" s="58"/>
      <c r="J232" s="57"/>
      <c r="K232" s="59"/>
    </row>
    <row r="233" spans="1:11" x14ac:dyDescent="0.3">
      <c r="B233" s="143"/>
      <c r="C233" s="145"/>
      <c r="D233" s="55"/>
      <c r="E233" s="62"/>
      <c r="F233" s="62"/>
      <c r="G233" s="88"/>
      <c r="H233" s="88"/>
      <c r="I233" s="58"/>
      <c r="J233" s="57"/>
      <c r="K233" s="64"/>
    </row>
    <row r="234" spans="1:11" x14ac:dyDescent="0.3">
      <c r="B234" s="144"/>
      <c r="C234" s="145"/>
      <c r="D234" s="55"/>
      <c r="E234" s="65"/>
      <c r="F234" s="66"/>
      <c r="G234" s="88"/>
      <c r="H234" s="88"/>
      <c r="I234" s="58"/>
      <c r="J234" s="57"/>
      <c r="K234" s="69"/>
    </row>
    <row r="235" spans="1:11" x14ac:dyDescent="0.3">
      <c r="B235" s="70"/>
      <c r="C235" s="71"/>
      <c r="D235" s="71"/>
      <c r="E235" s="71"/>
      <c r="F235" s="72"/>
      <c r="G235" s="72"/>
      <c r="H235" s="73" t="s">
        <v>25</v>
      </c>
      <c r="I235" s="74">
        <f>SUM(I231:I234)</f>
        <v>0</v>
      </c>
      <c r="J235" s="74"/>
      <c r="K235" s="76"/>
    </row>
    <row r="237" spans="1:11" x14ac:dyDescent="0.3">
      <c r="A237" s="48" t="str">
        <f>'01. Planilha Orçamentária'!A43</f>
        <v>5.4.</v>
      </c>
      <c r="B237" s="141" t="s">
        <v>24</v>
      </c>
      <c r="C237" s="141" t="s">
        <v>4</v>
      </c>
      <c r="D237" s="141"/>
      <c r="E237" s="141"/>
      <c r="F237" s="141"/>
      <c r="G237" s="141" t="s">
        <v>26</v>
      </c>
      <c r="H237" s="141" t="s">
        <v>27</v>
      </c>
      <c r="I237" s="141" t="s">
        <v>28</v>
      </c>
      <c r="J237" s="141"/>
      <c r="K237" s="141"/>
    </row>
    <row r="238" spans="1:11" x14ac:dyDescent="0.3">
      <c r="B238" s="49"/>
      <c r="C238" s="50" t="s">
        <v>4</v>
      </c>
      <c r="D238" s="50"/>
      <c r="E238" s="50"/>
      <c r="F238" s="50"/>
      <c r="G238" s="50"/>
      <c r="H238" s="50" t="s">
        <v>26</v>
      </c>
      <c r="I238" s="51" t="s">
        <v>25</v>
      </c>
      <c r="J238" s="51"/>
      <c r="K238" s="54"/>
    </row>
    <row r="239" spans="1:11" x14ac:dyDescent="0.3">
      <c r="B239" s="142" t="str">
        <f>'01. Planilha Orçamentária'!D43</f>
        <v>CABO DE COBRE FLEXÍVEL ISOLADO, 16 MM², ANTI-CHAMA 0,6/1,0 KV, PARA DISTRIBUIÇÃO - FORNECIMENTO E INSTALAÇÃO. AF_12/2015</v>
      </c>
      <c r="C239" s="145" t="str">
        <f>'01. Planilha Orçamentária'!E43</f>
        <v>M</v>
      </c>
      <c r="D239" s="55"/>
      <c r="E239" s="56"/>
      <c r="F239" s="57"/>
      <c r="G239" s="57"/>
      <c r="H239" s="88"/>
      <c r="I239" s="88"/>
      <c r="J239" s="57"/>
      <c r="K239" s="59"/>
    </row>
    <row r="240" spans="1:11" x14ac:dyDescent="0.3">
      <c r="B240" s="143"/>
      <c r="C240" s="145"/>
      <c r="D240" s="55"/>
      <c r="E240" s="57"/>
      <c r="F240" s="57"/>
      <c r="G240" s="57"/>
      <c r="H240" s="88"/>
      <c r="I240" s="58"/>
      <c r="J240" s="57"/>
      <c r="K240" s="59"/>
    </row>
    <row r="241" spans="1:11" x14ac:dyDescent="0.3">
      <c r="B241" s="143"/>
      <c r="C241" s="145"/>
      <c r="D241" s="55"/>
      <c r="E241" s="62"/>
      <c r="F241" s="62"/>
      <c r="G241" s="88"/>
      <c r="H241" s="88"/>
      <c r="I241" s="58"/>
      <c r="J241" s="57"/>
      <c r="K241" s="64"/>
    </row>
    <row r="242" spans="1:11" x14ac:dyDescent="0.3">
      <c r="B242" s="144"/>
      <c r="C242" s="145"/>
      <c r="D242" s="55"/>
      <c r="E242" s="65"/>
      <c r="F242" s="66"/>
      <c r="G242" s="88"/>
      <c r="H242" s="88"/>
      <c r="I242" s="58"/>
      <c r="J242" s="57"/>
      <c r="K242" s="69"/>
    </row>
    <row r="243" spans="1:11" x14ac:dyDescent="0.3">
      <c r="B243" s="70"/>
      <c r="C243" s="71"/>
      <c r="D243" s="71"/>
      <c r="E243" s="71"/>
      <c r="F243" s="72"/>
      <c r="G243" s="72"/>
      <c r="H243" s="73" t="s">
        <v>25</v>
      </c>
      <c r="I243" s="74">
        <f>SUM(I239:I242)</f>
        <v>0</v>
      </c>
      <c r="J243" s="74"/>
      <c r="K243" s="76"/>
    </row>
    <row r="245" spans="1:11" x14ac:dyDescent="0.3">
      <c r="A245" s="48" t="str">
        <f>'01. Planilha Orçamentária'!A44</f>
        <v>5.5.</v>
      </c>
      <c r="B245" s="141" t="s">
        <v>24</v>
      </c>
      <c r="C245" s="141" t="s">
        <v>4</v>
      </c>
      <c r="D245" s="141"/>
      <c r="E245" s="141"/>
      <c r="F245" s="141"/>
      <c r="G245" s="141" t="s">
        <v>26</v>
      </c>
      <c r="H245" s="141" t="s">
        <v>27</v>
      </c>
      <c r="I245" s="141" t="s">
        <v>28</v>
      </c>
      <c r="J245" s="141"/>
      <c r="K245" s="141"/>
    </row>
    <row r="246" spans="1:11" x14ac:dyDescent="0.3">
      <c r="B246" s="49"/>
      <c r="C246" s="50" t="s">
        <v>4</v>
      </c>
      <c r="D246" s="50"/>
      <c r="E246" s="50"/>
      <c r="F246" s="50"/>
      <c r="G246" s="50"/>
      <c r="H246" s="50" t="s">
        <v>26</v>
      </c>
      <c r="I246" s="51" t="s">
        <v>25</v>
      </c>
      <c r="J246" s="51"/>
      <c r="K246" s="54"/>
    </row>
    <row r="247" spans="1:11" x14ac:dyDescent="0.3">
      <c r="B247" s="142" t="str">
        <f>'01. Planilha Orçamentária'!D44</f>
        <v>CABO DE COBRE FLEXÍVEL ISOLADO, 35 MM², ANTI-CHAMA 0,6/1,0 KV, PARA REDE ENTERRADA DE DISTRIBUIÇÃO DE ENERGIA ELÉTRICA - FORNECIMENTO E INSTALAÇÃO. AF_12/2021</v>
      </c>
      <c r="C247" s="145" t="str">
        <f>'01. Planilha Orçamentária'!E44</f>
        <v>M</v>
      </c>
      <c r="D247" s="55"/>
      <c r="E247" s="56"/>
      <c r="F247" s="57"/>
      <c r="G247" s="57"/>
      <c r="H247" s="88"/>
      <c r="I247" s="88"/>
      <c r="J247" s="57"/>
      <c r="K247" s="59"/>
    </row>
    <row r="248" spans="1:11" x14ac:dyDescent="0.3">
      <c r="B248" s="143"/>
      <c r="C248" s="145"/>
      <c r="D248" s="55"/>
      <c r="E248" s="57"/>
      <c r="F248" s="57"/>
      <c r="G248" s="57"/>
      <c r="H248" s="88"/>
      <c r="I248" s="58"/>
      <c r="J248" s="57"/>
      <c r="K248" s="59"/>
    </row>
    <row r="249" spans="1:11" x14ac:dyDescent="0.3">
      <c r="B249" s="143"/>
      <c r="C249" s="145"/>
      <c r="D249" s="55"/>
      <c r="E249" s="62"/>
      <c r="F249" s="62"/>
      <c r="G249" s="88"/>
      <c r="H249" s="88"/>
      <c r="I249" s="58"/>
      <c r="J249" s="57"/>
      <c r="K249" s="64"/>
    </row>
    <row r="250" spans="1:11" ht="22.75" customHeight="1" x14ac:dyDescent="0.3">
      <c r="B250" s="144"/>
      <c r="C250" s="145"/>
      <c r="D250" s="55"/>
      <c r="E250" s="65"/>
      <c r="F250" s="66"/>
      <c r="G250" s="88"/>
      <c r="H250" s="88"/>
      <c r="I250" s="58"/>
      <c r="J250" s="57"/>
      <c r="K250" s="69"/>
    </row>
    <row r="251" spans="1:11" x14ac:dyDescent="0.3">
      <c r="B251" s="70"/>
      <c r="C251" s="71"/>
      <c r="D251" s="71"/>
      <c r="E251" s="71"/>
      <c r="F251" s="72"/>
      <c r="G251" s="72"/>
      <c r="H251" s="73" t="s">
        <v>25</v>
      </c>
      <c r="I251" s="74">
        <f>SUM(I247:I250)</f>
        <v>0</v>
      </c>
      <c r="J251" s="74"/>
      <c r="K251" s="76"/>
    </row>
    <row r="253" spans="1:11" x14ac:dyDescent="0.3">
      <c r="A253" s="48" t="str">
        <f>'01. Planilha Orçamentária'!A45</f>
        <v>5.6.</v>
      </c>
      <c r="B253" s="141" t="s">
        <v>24</v>
      </c>
      <c r="C253" s="141" t="s">
        <v>4</v>
      </c>
      <c r="D253" s="141"/>
      <c r="E253" s="141"/>
      <c r="F253" s="141"/>
      <c r="G253" s="141" t="s">
        <v>26</v>
      </c>
      <c r="H253" s="141" t="s">
        <v>27</v>
      </c>
      <c r="I253" s="141" t="s">
        <v>28</v>
      </c>
      <c r="J253" s="141"/>
      <c r="K253" s="141"/>
    </row>
    <row r="254" spans="1:11" x14ac:dyDescent="0.3">
      <c r="B254" s="49"/>
      <c r="C254" s="50" t="s">
        <v>4</v>
      </c>
      <c r="D254" s="50"/>
      <c r="E254" s="50"/>
      <c r="F254" s="50"/>
      <c r="G254" s="50"/>
      <c r="H254" s="50" t="s">
        <v>4</v>
      </c>
      <c r="I254" s="51" t="s">
        <v>25</v>
      </c>
      <c r="J254" s="51"/>
      <c r="K254" s="54"/>
    </row>
    <row r="255" spans="1:11" x14ac:dyDescent="0.3">
      <c r="B255" s="142" t="str">
        <f>'01. Planilha Orçamentária'!D45</f>
        <v>LUMINÁRIA TIPO SPOT, DE SOBREPOR, COM 1 LÂMPADA FLUORESCENTE DE 15 W, SEM REATOR - FORNECIMENTO E INSTALAÇÃO. AF_02/2020</v>
      </c>
      <c r="C255" s="145" t="str">
        <f>'01. Planilha Orçamentária'!E45</f>
        <v>UND</v>
      </c>
      <c r="D255" s="55" t="s">
        <v>134</v>
      </c>
      <c r="E255" s="56"/>
      <c r="F255" s="57"/>
      <c r="G255" s="57"/>
      <c r="H255" s="88"/>
      <c r="I255" s="88"/>
      <c r="J255" s="57"/>
      <c r="K255" s="59"/>
    </row>
    <row r="256" spans="1:11" x14ac:dyDescent="0.3">
      <c r="B256" s="143"/>
      <c r="C256" s="145"/>
      <c r="D256" s="55" t="s">
        <v>135</v>
      </c>
      <c r="E256" s="57"/>
      <c r="F256" s="57"/>
      <c r="G256" s="57"/>
      <c r="H256" s="88"/>
      <c r="I256" s="58"/>
      <c r="J256" s="57"/>
      <c r="K256" s="59"/>
    </row>
    <row r="257" spans="1:11" x14ac:dyDescent="0.3">
      <c r="B257" s="143"/>
      <c r="C257" s="145"/>
      <c r="D257" s="55"/>
      <c r="E257" s="62"/>
      <c r="F257" s="62"/>
      <c r="G257" s="88"/>
      <c r="H257" s="88"/>
      <c r="I257" s="58"/>
      <c r="J257" s="57"/>
      <c r="K257" s="64"/>
    </row>
    <row r="258" spans="1:11" x14ac:dyDescent="0.3">
      <c r="B258" s="144"/>
      <c r="C258" s="145"/>
      <c r="D258" s="55"/>
      <c r="E258" s="65"/>
      <c r="F258" s="66"/>
      <c r="G258" s="88"/>
      <c r="H258" s="88"/>
      <c r="I258" s="58"/>
      <c r="J258" s="57"/>
      <c r="K258" s="69"/>
    </row>
    <row r="259" spans="1:11" x14ac:dyDescent="0.3">
      <c r="B259" s="70"/>
      <c r="C259" s="71"/>
      <c r="D259" s="71"/>
      <c r="E259" s="71"/>
      <c r="F259" s="72"/>
      <c r="G259" s="72"/>
      <c r="H259" s="73" t="s">
        <v>25</v>
      </c>
      <c r="I259" s="74">
        <f>SUM(I255:I258)</f>
        <v>0</v>
      </c>
      <c r="J259" s="74"/>
      <c r="K259" s="76"/>
    </row>
    <row r="260" spans="1:11" x14ac:dyDescent="0.3">
      <c r="A260" s="89" t="s">
        <v>128</v>
      </c>
    </row>
    <row r="261" spans="1:11" x14ac:dyDescent="0.3">
      <c r="A261" s="48" t="str">
        <f>'01. Planilha Orçamentária'!A46</f>
        <v>5.7.</v>
      </c>
      <c r="B261" s="141" t="s">
        <v>24</v>
      </c>
      <c r="C261" s="141" t="s">
        <v>4</v>
      </c>
      <c r="D261" s="141"/>
      <c r="E261" s="141"/>
      <c r="F261" s="141"/>
      <c r="G261" s="141" t="s">
        <v>26</v>
      </c>
      <c r="H261" s="141" t="s">
        <v>27</v>
      </c>
      <c r="I261" s="141" t="s">
        <v>28</v>
      </c>
      <c r="J261" s="141"/>
      <c r="K261" s="141"/>
    </row>
    <row r="262" spans="1:11" x14ac:dyDescent="0.3">
      <c r="B262" s="49"/>
      <c r="C262" s="50" t="s">
        <v>4</v>
      </c>
      <c r="D262" s="50"/>
      <c r="E262" s="50"/>
      <c r="F262" s="50"/>
      <c r="G262" s="50"/>
      <c r="H262" s="50" t="s">
        <v>4</v>
      </c>
      <c r="I262" s="51" t="s">
        <v>25</v>
      </c>
      <c r="J262" s="51"/>
      <c r="K262" s="54"/>
    </row>
    <row r="263" spans="1:11" x14ac:dyDescent="0.3">
      <c r="B263" s="142" t="str">
        <f>'01. Planilha Orçamentária'!D46</f>
        <v>PROJETOR PARA USO EXTERNO COM LÂMPADA LED DE 100W - COMPLETA</v>
      </c>
      <c r="C263" s="145" t="str">
        <f>'01. Planilha Orçamentária'!E46</f>
        <v>UND</v>
      </c>
      <c r="D263" s="55"/>
      <c r="E263" s="56"/>
      <c r="F263" s="57"/>
      <c r="G263" s="57"/>
      <c r="H263" s="88"/>
      <c r="I263" s="88"/>
      <c r="J263" s="57"/>
      <c r="K263" s="59"/>
    </row>
    <row r="264" spans="1:11" x14ac:dyDescent="0.3">
      <c r="B264" s="143"/>
      <c r="C264" s="145"/>
      <c r="D264" s="55"/>
      <c r="E264" s="57"/>
      <c r="F264" s="57"/>
      <c r="G264" s="57"/>
      <c r="H264" s="88"/>
      <c r="I264" s="58"/>
      <c r="J264" s="57"/>
      <c r="K264" s="59"/>
    </row>
    <row r="265" spans="1:11" x14ac:dyDescent="0.3">
      <c r="B265" s="143"/>
      <c r="C265" s="145"/>
      <c r="D265" s="55"/>
      <c r="E265" s="62"/>
      <c r="F265" s="62"/>
      <c r="G265" s="88"/>
      <c r="H265" s="88"/>
      <c r="I265" s="58"/>
      <c r="J265" s="57"/>
      <c r="K265" s="64"/>
    </row>
    <row r="266" spans="1:11" x14ac:dyDescent="0.3">
      <c r="B266" s="144"/>
      <c r="C266" s="145"/>
      <c r="D266" s="55"/>
      <c r="E266" s="65"/>
      <c r="F266" s="66"/>
      <c r="G266" s="88"/>
      <c r="H266" s="88"/>
      <c r="I266" s="58"/>
      <c r="J266" s="57"/>
      <c r="K266" s="69"/>
    </row>
    <row r="267" spans="1:11" x14ac:dyDescent="0.3">
      <c r="B267" s="70"/>
      <c r="C267" s="71"/>
      <c r="D267" s="71"/>
      <c r="E267" s="71"/>
      <c r="F267" s="72"/>
      <c r="G267" s="72"/>
      <c r="H267" s="73" t="s">
        <v>25</v>
      </c>
      <c r="I267" s="74">
        <f>SUM(I263:I266)</f>
        <v>0</v>
      </c>
      <c r="J267" s="74"/>
      <c r="K267" s="76"/>
    </row>
    <row r="268" spans="1:11" x14ac:dyDescent="0.3">
      <c r="A268" s="89"/>
    </row>
    <row r="269" spans="1:11" x14ac:dyDescent="0.3">
      <c r="A269" s="48" t="str">
        <f>'01. Planilha Orçamentária'!A47</f>
        <v>5.8.</v>
      </c>
      <c r="B269" s="141" t="s">
        <v>24</v>
      </c>
      <c r="C269" s="141" t="s">
        <v>4</v>
      </c>
      <c r="D269" s="141"/>
      <c r="E269" s="141"/>
      <c r="F269" s="141"/>
      <c r="G269" s="141" t="s">
        <v>26</v>
      </c>
      <c r="H269" s="141" t="s">
        <v>27</v>
      </c>
      <c r="I269" s="141" t="s">
        <v>28</v>
      </c>
      <c r="J269" s="141"/>
      <c r="K269" s="141"/>
    </row>
    <row r="270" spans="1:11" x14ac:dyDescent="0.3">
      <c r="B270" s="49"/>
      <c r="C270" s="50" t="s">
        <v>4</v>
      </c>
      <c r="D270" s="50"/>
      <c r="E270" s="50"/>
      <c r="F270" s="50"/>
      <c r="G270" s="50"/>
      <c r="H270" s="50" t="s">
        <v>4</v>
      </c>
      <c r="I270" s="51" t="s">
        <v>25</v>
      </c>
      <c r="J270" s="51"/>
      <c r="K270" s="54"/>
    </row>
    <row r="271" spans="1:11" x14ac:dyDescent="0.3">
      <c r="B271" s="142" t="str">
        <f>'01. Planilha Orçamentária'!D47</f>
        <v>ELETRODUTO RÍGIDO ROSCÁVEL, PVC, DN 25 MM (3/4"), PARA CIRCUITOS TERMINAIS, INSTALADO EM FORRO - FORNECIMENTO E INSTALAÇÃO. AF_12/2015</v>
      </c>
      <c r="C271" s="145" t="str">
        <f>'01. Planilha Orçamentária'!E47</f>
        <v>M</v>
      </c>
      <c r="D271" s="55"/>
      <c r="E271" s="56"/>
      <c r="F271" s="57"/>
      <c r="G271" s="57"/>
      <c r="H271" s="88"/>
      <c r="I271" s="88"/>
      <c r="J271" s="57"/>
      <c r="K271" s="59"/>
    </row>
    <row r="272" spans="1:11" x14ac:dyDescent="0.3">
      <c r="B272" s="143"/>
      <c r="C272" s="145"/>
      <c r="D272" s="55"/>
      <c r="E272" s="57"/>
      <c r="F272" s="57"/>
      <c r="G272" s="57"/>
      <c r="H272" s="88"/>
      <c r="I272" s="58"/>
      <c r="J272" s="57"/>
      <c r="K272" s="59"/>
    </row>
    <row r="273" spans="1:11" x14ac:dyDescent="0.3">
      <c r="B273" s="143"/>
      <c r="C273" s="145"/>
      <c r="D273" s="55"/>
      <c r="E273" s="62"/>
      <c r="F273" s="62"/>
      <c r="G273" s="88"/>
      <c r="H273" s="88"/>
      <c r="I273" s="58"/>
      <c r="J273" s="57"/>
      <c r="K273" s="64"/>
    </row>
    <row r="274" spans="1:11" x14ac:dyDescent="0.3">
      <c r="B274" s="144"/>
      <c r="C274" s="145"/>
      <c r="D274" s="55"/>
      <c r="E274" s="65"/>
      <c r="F274" s="66"/>
      <c r="G274" s="88"/>
      <c r="H274" s="88"/>
      <c r="I274" s="58"/>
      <c r="J274" s="57"/>
      <c r="K274" s="69"/>
    </row>
    <row r="275" spans="1:11" x14ac:dyDescent="0.3">
      <c r="B275" s="70"/>
      <c r="C275" s="71"/>
      <c r="D275" s="71"/>
      <c r="E275" s="71"/>
      <c r="F275" s="72"/>
      <c r="G275" s="72"/>
      <c r="H275" s="73" t="s">
        <v>25</v>
      </c>
      <c r="I275" s="74">
        <f>SUM(I271:I274)</f>
        <v>0</v>
      </c>
      <c r="J275" s="74"/>
      <c r="K275" s="76"/>
    </row>
    <row r="276" spans="1:11" x14ac:dyDescent="0.3">
      <c r="A276" s="89"/>
    </row>
    <row r="277" spans="1:11" x14ac:dyDescent="0.3">
      <c r="A277" s="48" t="str">
        <f>'01. Planilha Orçamentária'!A48</f>
        <v>5.9.</v>
      </c>
      <c r="B277" s="141" t="s">
        <v>24</v>
      </c>
      <c r="C277" s="141" t="s">
        <v>4</v>
      </c>
      <c r="D277" s="141"/>
      <c r="E277" s="141"/>
      <c r="F277" s="141"/>
      <c r="G277" s="141" t="s">
        <v>26</v>
      </c>
      <c r="H277" s="141" t="s">
        <v>27</v>
      </c>
      <c r="I277" s="141" t="s">
        <v>28</v>
      </c>
      <c r="J277" s="141"/>
      <c r="K277" s="141"/>
    </row>
    <row r="278" spans="1:11" x14ac:dyDescent="0.3">
      <c r="B278" s="49"/>
      <c r="C278" s="50" t="s">
        <v>4</v>
      </c>
      <c r="D278" s="50"/>
      <c r="E278" s="50"/>
      <c r="F278" s="50"/>
      <c r="G278" s="50"/>
      <c r="H278" s="50" t="s">
        <v>4</v>
      </c>
      <c r="I278" s="51" t="s">
        <v>25</v>
      </c>
      <c r="J278" s="51"/>
      <c r="K278" s="54"/>
    </row>
    <row r="279" spans="1:11" x14ac:dyDescent="0.3">
      <c r="B279" s="142" t="str">
        <f>'01. Planilha Orçamentária'!D48</f>
        <v>CONDULETE DE ALUMÍNIO, TIPO T, PARA ELETRODUTO DE AÇO GALVANIZADO DN 20 MM (3/4''), APARENTE - FORNECIMENTO E INSTALAÇÃO. AF_11/2016_P</v>
      </c>
      <c r="C279" s="145" t="str">
        <f>'01. Planilha Orçamentária'!E48</f>
        <v>UND</v>
      </c>
      <c r="D279" s="55"/>
      <c r="E279" s="56"/>
      <c r="F279" s="57"/>
      <c r="G279" s="57"/>
      <c r="H279" s="88"/>
      <c r="I279" s="88"/>
      <c r="J279" s="57"/>
      <c r="K279" s="59"/>
    </row>
    <row r="280" spans="1:11" x14ac:dyDescent="0.3">
      <c r="B280" s="143"/>
      <c r="C280" s="145"/>
      <c r="D280" s="55"/>
      <c r="E280" s="57"/>
      <c r="F280" s="57"/>
      <c r="G280" s="57"/>
      <c r="H280" s="88"/>
      <c r="I280" s="58"/>
      <c r="J280" s="57"/>
      <c r="K280" s="59"/>
    </row>
    <row r="281" spans="1:11" x14ac:dyDescent="0.3">
      <c r="B281" s="143"/>
      <c r="C281" s="145"/>
      <c r="D281" s="55"/>
      <c r="E281" s="62"/>
      <c r="F281" s="62"/>
      <c r="G281" s="88"/>
      <c r="H281" s="88"/>
      <c r="I281" s="58"/>
      <c r="J281" s="57"/>
      <c r="K281" s="64"/>
    </row>
    <row r="282" spans="1:11" x14ac:dyDescent="0.3">
      <c r="B282" s="144"/>
      <c r="C282" s="145"/>
      <c r="D282" s="55"/>
      <c r="E282" s="65"/>
      <c r="F282" s="66"/>
      <c r="G282" s="88"/>
      <c r="H282" s="88"/>
      <c r="I282" s="58"/>
      <c r="J282" s="57"/>
      <c r="K282" s="69"/>
    </row>
    <row r="283" spans="1:11" x14ac:dyDescent="0.3">
      <c r="B283" s="70"/>
      <c r="C283" s="71"/>
      <c r="D283" s="71"/>
      <c r="E283" s="71"/>
      <c r="F283" s="72"/>
      <c r="G283" s="72"/>
      <c r="H283" s="73" t="s">
        <v>25</v>
      </c>
      <c r="I283" s="74">
        <f>SUM(I279:I282)</f>
        <v>0</v>
      </c>
      <c r="J283" s="74"/>
      <c r="K283" s="76"/>
    </row>
    <row r="284" spans="1:11" x14ac:dyDescent="0.3">
      <c r="A284" s="89"/>
    </row>
    <row r="285" spans="1:11" x14ac:dyDescent="0.3">
      <c r="A285" s="48" t="str">
        <f>'01. Planilha Orçamentária'!A49</f>
        <v>5.10.</v>
      </c>
      <c r="B285" s="141" t="s">
        <v>24</v>
      </c>
      <c r="C285" s="141" t="s">
        <v>4</v>
      </c>
      <c r="D285" s="141"/>
      <c r="E285" s="141"/>
      <c r="F285" s="141"/>
      <c r="G285" s="141" t="s">
        <v>26</v>
      </c>
      <c r="H285" s="141" t="s">
        <v>27</v>
      </c>
      <c r="I285" s="141" t="s">
        <v>28</v>
      </c>
      <c r="J285" s="141"/>
      <c r="K285" s="141"/>
    </row>
    <row r="286" spans="1:11" x14ac:dyDescent="0.3">
      <c r="B286" s="49"/>
      <c r="C286" s="50" t="s">
        <v>4</v>
      </c>
      <c r="D286" s="50"/>
      <c r="E286" s="50"/>
      <c r="F286" s="50"/>
      <c r="G286" s="50"/>
      <c r="H286" s="50" t="s">
        <v>4</v>
      </c>
      <c r="I286" s="51" t="s">
        <v>25</v>
      </c>
      <c r="J286" s="51"/>
      <c r="K286" s="54"/>
    </row>
    <row r="287" spans="1:11" x14ac:dyDescent="0.3">
      <c r="B287" s="142" t="str">
        <f>'01. Planilha Orçamentária'!D49</f>
        <v>CONDULETE DE ALUMÍNIO, TIPO LR, PARA ELETRODUTO DE AÇO GALVANIZADO DN20 MM (3/4''), APARENTE - FORNECIMENTO E INSTALAÇÃO. AF_11/2016_P</v>
      </c>
      <c r="C287" s="145" t="str">
        <f>'01. Planilha Orçamentária'!E49</f>
        <v>UND</v>
      </c>
      <c r="D287" s="55"/>
      <c r="E287" s="56"/>
      <c r="F287" s="57"/>
      <c r="G287" s="57"/>
      <c r="H287" s="88"/>
      <c r="I287" s="88"/>
      <c r="J287" s="57"/>
      <c r="K287" s="59"/>
    </row>
    <row r="288" spans="1:11" x14ac:dyDescent="0.3">
      <c r="B288" s="143"/>
      <c r="C288" s="145"/>
      <c r="D288" s="55"/>
      <c r="E288" s="57"/>
      <c r="F288" s="57"/>
      <c r="G288" s="57"/>
      <c r="H288" s="88"/>
      <c r="I288" s="58"/>
      <c r="J288" s="57"/>
      <c r="K288" s="59"/>
    </row>
    <row r="289" spans="1:11" x14ac:dyDescent="0.3">
      <c r="B289" s="143"/>
      <c r="C289" s="145"/>
      <c r="D289" s="55"/>
      <c r="E289" s="62"/>
      <c r="F289" s="62"/>
      <c r="G289" s="88"/>
      <c r="H289" s="88"/>
      <c r="I289" s="58"/>
      <c r="J289" s="57"/>
      <c r="K289" s="64"/>
    </row>
    <row r="290" spans="1:11" x14ac:dyDescent="0.3">
      <c r="B290" s="144"/>
      <c r="C290" s="145"/>
      <c r="D290" s="55"/>
      <c r="E290" s="65"/>
      <c r="F290" s="66"/>
      <c r="G290" s="88"/>
      <c r="H290" s="88"/>
      <c r="I290" s="58"/>
      <c r="J290" s="57"/>
      <c r="K290" s="69"/>
    </row>
    <row r="291" spans="1:11" x14ac:dyDescent="0.3">
      <c r="B291" s="70"/>
      <c r="C291" s="71"/>
      <c r="D291" s="71"/>
      <c r="E291" s="71"/>
      <c r="F291" s="72"/>
      <c r="G291" s="72"/>
      <c r="H291" s="73" t="s">
        <v>25</v>
      </c>
      <c r="I291" s="74">
        <f>SUM(I287:I290)</f>
        <v>0</v>
      </c>
      <c r="J291" s="74"/>
      <c r="K291" s="76"/>
    </row>
    <row r="292" spans="1:11" x14ac:dyDescent="0.3">
      <c r="A292" s="89"/>
    </row>
    <row r="293" spans="1:11" x14ac:dyDescent="0.3">
      <c r="A293" s="48" t="s">
        <v>141</v>
      </c>
      <c r="B293" s="141" t="s">
        <v>24</v>
      </c>
      <c r="C293" s="141" t="s">
        <v>4</v>
      </c>
      <c r="D293" s="141"/>
      <c r="E293" s="141"/>
      <c r="F293" s="141"/>
      <c r="G293" s="141" t="s">
        <v>26</v>
      </c>
      <c r="H293" s="141" t="s">
        <v>27</v>
      </c>
      <c r="I293" s="141" t="s">
        <v>28</v>
      </c>
      <c r="J293" s="141"/>
      <c r="K293" s="141"/>
    </row>
    <row r="294" spans="1:11" x14ac:dyDescent="0.3">
      <c r="B294" s="49"/>
      <c r="C294" s="50" t="s">
        <v>4</v>
      </c>
      <c r="D294" s="50"/>
      <c r="E294" s="50"/>
      <c r="F294" s="50"/>
      <c r="G294" s="50"/>
      <c r="H294" s="50" t="s">
        <v>26</v>
      </c>
      <c r="I294" s="51" t="s">
        <v>25</v>
      </c>
      <c r="J294" s="51"/>
      <c r="K294" s="54"/>
    </row>
    <row r="295" spans="1:11" x14ac:dyDescent="0.3">
      <c r="B295" s="142" t="str">
        <f>'01. Planilha Orçamentária'!D50</f>
        <v>ELETRODUTO FLEXÍVEL CORRUGADO, PEAD, DN 63 (2"), PARA REDE ENTERRADA DE DISTRIBUIÇÃO DE ENERGIA ELÉTRICA - FORNECIMENTO E INSTALAÇÃO. AF_12/2021</v>
      </c>
      <c r="C295" s="145" t="str">
        <f>'01. Planilha Orçamentária'!E50</f>
        <v>M</v>
      </c>
      <c r="D295" s="55"/>
      <c r="E295" s="56"/>
      <c r="F295" s="57"/>
      <c r="G295" s="57"/>
      <c r="H295" s="88"/>
      <c r="I295" s="88"/>
      <c r="J295" s="57"/>
      <c r="K295" s="59"/>
    </row>
    <row r="296" spans="1:11" x14ac:dyDescent="0.3">
      <c r="B296" s="143"/>
      <c r="C296" s="145"/>
      <c r="D296" s="55"/>
      <c r="E296" s="57"/>
      <c r="F296" s="57"/>
      <c r="G296" s="57"/>
      <c r="H296" s="88"/>
      <c r="I296" s="58"/>
      <c r="J296" s="57"/>
      <c r="K296" s="59"/>
    </row>
    <row r="297" spans="1:11" x14ac:dyDescent="0.3">
      <c r="B297" s="143"/>
      <c r="C297" s="145"/>
      <c r="D297" s="55"/>
      <c r="E297" s="62"/>
      <c r="F297" s="62"/>
      <c r="G297" s="88"/>
      <c r="H297" s="88"/>
      <c r="I297" s="58"/>
      <c r="J297" s="57"/>
      <c r="K297" s="64"/>
    </row>
    <row r="298" spans="1:11" x14ac:dyDescent="0.3">
      <c r="B298" s="144"/>
      <c r="C298" s="145"/>
      <c r="D298" s="55"/>
      <c r="E298" s="65"/>
      <c r="F298" s="66"/>
      <c r="G298" s="88"/>
      <c r="H298" s="88"/>
      <c r="I298" s="58"/>
      <c r="J298" s="57"/>
      <c r="K298" s="69"/>
    </row>
    <row r="299" spans="1:11" x14ac:dyDescent="0.3">
      <c r="B299" s="70"/>
      <c r="C299" s="71"/>
      <c r="D299" s="71"/>
      <c r="E299" s="71"/>
      <c r="F299" s="72"/>
      <c r="G299" s="72"/>
      <c r="H299" s="73" t="s">
        <v>25</v>
      </c>
      <c r="I299" s="74">
        <f>SUM(I295:I298)</f>
        <v>0</v>
      </c>
      <c r="J299" s="74"/>
      <c r="K299" s="76"/>
    </row>
    <row r="300" spans="1:11" x14ac:dyDescent="0.3">
      <c r="A300" s="89"/>
    </row>
    <row r="301" spans="1:11" x14ac:dyDescent="0.3">
      <c r="A301" s="48" t="str">
        <f>'01. Planilha Orçamentária'!A51</f>
        <v>5.12.</v>
      </c>
      <c r="B301" s="141" t="s">
        <v>24</v>
      </c>
      <c r="C301" s="141" t="s">
        <v>4</v>
      </c>
      <c r="D301" s="141"/>
      <c r="E301" s="141"/>
      <c r="F301" s="141"/>
      <c r="G301" s="141" t="s">
        <v>26</v>
      </c>
      <c r="H301" s="141" t="s">
        <v>27</v>
      </c>
      <c r="I301" s="141" t="s">
        <v>28</v>
      </c>
      <c r="J301" s="141"/>
      <c r="K301" s="141"/>
    </row>
    <row r="302" spans="1:11" x14ac:dyDescent="0.3">
      <c r="B302" s="49"/>
      <c r="C302" s="50" t="s">
        <v>4</v>
      </c>
      <c r="D302" s="50"/>
      <c r="E302" s="50"/>
      <c r="F302" s="50" t="s">
        <v>69</v>
      </c>
      <c r="G302" s="50" t="s">
        <v>27</v>
      </c>
      <c r="H302" s="50" t="s">
        <v>26</v>
      </c>
      <c r="I302" s="51" t="s">
        <v>68</v>
      </c>
      <c r="J302" s="51"/>
      <c r="K302" s="54"/>
    </row>
    <row r="303" spans="1:11" x14ac:dyDescent="0.3">
      <c r="B303" s="142" t="str">
        <f>'01. Planilha Orçamentária'!D51</f>
        <v>DEMOLIÇÃO DE LAJES, DE FORMA MECANIZADA COM MARTELETE, SEM REAPROVEITA</v>
      </c>
      <c r="C303" s="145" t="str">
        <f>'01. Planilha Orçamentária'!E51</f>
        <v>M³</v>
      </c>
      <c r="D303" s="55"/>
      <c r="E303" s="56"/>
      <c r="F303" s="57"/>
      <c r="G303" s="57"/>
      <c r="H303" s="88"/>
      <c r="I303" s="88"/>
      <c r="J303" s="57"/>
      <c r="K303" s="59"/>
    </row>
    <row r="304" spans="1:11" x14ac:dyDescent="0.3">
      <c r="B304" s="143"/>
      <c r="C304" s="145"/>
      <c r="D304" s="55"/>
      <c r="E304" s="57"/>
      <c r="F304" s="57"/>
      <c r="G304" s="57"/>
      <c r="H304" s="88"/>
      <c r="I304" s="58"/>
      <c r="J304" s="57"/>
      <c r="K304" s="59"/>
    </row>
    <row r="305" spans="1:11" x14ac:dyDescent="0.3">
      <c r="B305" s="143"/>
      <c r="C305" s="145"/>
      <c r="D305" s="55"/>
      <c r="E305" s="62"/>
      <c r="F305" s="62"/>
      <c r="G305" s="88"/>
      <c r="H305" s="88"/>
      <c r="I305" s="58"/>
      <c r="J305" s="57"/>
      <c r="K305" s="64"/>
    </row>
    <row r="306" spans="1:11" x14ac:dyDescent="0.3">
      <c r="B306" s="144"/>
      <c r="C306" s="145"/>
      <c r="D306" s="55"/>
      <c r="E306" s="65"/>
      <c r="F306" s="66"/>
      <c r="G306" s="88"/>
      <c r="H306" s="88"/>
      <c r="I306" s="58"/>
      <c r="J306" s="57"/>
      <c r="K306" s="69"/>
    </row>
    <row r="307" spans="1:11" x14ac:dyDescent="0.3">
      <c r="B307" s="70"/>
      <c r="C307" s="71"/>
      <c r="D307" s="71"/>
      <c r="E307" s="71"/>
      <c r="F307" s="72"/>
      <c r="G307" s="72"/>
      <c r="H307" s="73" t="s">
        <v>25</v>
      </c>
      <c r="I307" s="74">
        <f>SUM(I303:I306)</f>
        <v>0</v>
      </c>
      <c r="J307" s="74"/>
      <c r="K307" s="76"/>
    </row>
    <row r="308" spans="1:11" x14ac:dyDescent="0.3">
      <c r="A308" s="89"/>
    </row>
    <row r="309" spans="1:11" x14ac:dyDescent="0.3">
      <c r="A309" s="48" t="str">
        <f>'01. Planilha Orçamentária'!A52</f>
        <v>5.13.</v>
      </c>
      <c r="B309" s="141" t="s">
        <v>24</v>
      </c>
      <c r="C309" s="141" t="s">
        <v>4</v>
      </c>
      <c r="D309" s="141"/>
      <c r="E309" s="141"/>
      <c r="F309" s="141"/>
      <c r="G309" s="141" t="s">
        <v>26</v>
      </c>
      <c r="H309" s="141" t="s">
        <v>27</v>
      </c>
      <c r="I309" s="141" t="s">
        <v>28</v>
      </c>
      <c r="J309" s="141"/>
      <c r="K309" s="141"/>
    </row>
    <row r="310" spans="1:11" x14ac:dyDescent="0.3">
      <c r="B310" s="49"/>
      <c r="C310" s="50" t="s">
        <v>4</v>
      </c>
      <c r="D310" s="50"/>
      <c r="E310" s="50"/>
      <c r="F310" s="50" t="s">
        <v>69</v>
      </c>
      <c r="G310" s="50" t="s">
        <v>27</v>
      </c>
      <c r="H310" s="50" t="s">
        <v>26</v>
      </c>
      <c r="I310" s="51" t="s">
        <v>68</v>
      </c>
      <c r="J310" s="51"/>
      <c r="K310" s="54"/>
    </row>
    <row r="311" spans="1:11" x14ac:dyDescent="0.3">
      <c r="B311" s="142" t="str">
        <f>'01. Planilha Orçamentária'!D52</f>
        <v>ESCAVAÇÃO MANUAL DE VALA COM PROFUNDIDADE MENOR OU IGUAL A 1,30 M. AF_02/2021</v>
      </c>
      <c r="C311" s="145" t="str">
        <f>'01. Planilha Orçamentária'!E52</f>
        <v>M³</v>
      </c>
      <c r="D311" s="55"/>
      <c r="E311" s="56"/>
      <c r="F311" s="57"/>
      <c r="G311" s="57"/>
      <c r="H311" s="88"/>
      <c r="I311" s="88"/>
      <c r="J311" s="57"/>
      <c r="K311" s="59"/>
    </row>
    <row r="312" spans="1:11" x14ac:dyDescent="0.3">
      <c r="B312" s="143"/>
      <c r="C312" s="145"/>
      <c r="D312" s="55"/>
      <c r="E312" s="57"/>
      <c r="F312" s="57"/>
      <c r="G312" s="57"/>
      <c r="H312" s="88"/>
      <c r="I312" s="58"/>
      <c r="J312" s="57"/>
      <c r="K312" s="59"/>
    </row>
    <row r="313" spans="1:11" x14ac:dyDescent="0.3">
      <c r="B313" s="143"/>
      <c r="C313" s="145"/>
      <c r="D313" s="55"/>
      <c r="E313" s="62"/>
      <c r="F313" s="62"/>
      <c r="G313" s="88"/>
      <c r="H313" s="88"/>
      <c r="I313" s="58"/>
      <c r="J313" s="57"/>
      <c r="K313" s="64"/>
    </row>
    <row r="314" spans="1:11" x14ac:dyDescent="0.3">
      <c r="B314" s="144"/>
      <c r="C314" s="145"/>
      <c r="D314" s="55"/>
      <c r="E314" s="65"/>
      <c r="F314" s="66"/>
      <c r="G314" s="88"/>
      <c r="H314" s="88"/>
      <c r="I314" s="58"/>
      <c r="J314" s="57"/>
      <c r="K314" s="69"/>
    </row>
    <row r="315" spans="1:11" x14ac:dyDescent="0.3">
      <c r="B315" s="70"/>
      <c r="C315" s="71"/>
      <c r="D315" s="71"/>
      <c r="E315" s="71"/>
      <c r="F315" s="72"/>
      <c r="G315" s="72"/>
      <c r="H315" s="73" t="s">
        <v>25</v>
      </c>
      <c r="I315" s="74">
        <f>SUM(I311:I314)</f>
        <v>0</v>
      </c>
      <c r="J315" s="74"/>
      <c r="K315" s="76"/>
    </row>
    <row r="316" spans="1:11" x14ac:dyDescent="0.3">
      <c r="A316" s="89"/>
    </row>
    <row r="317" spans="1:11" x14ac:dyDescent="0.3">
      <c r="A317" s="48" t="str">
        <f>'01. Planilha Orçamentária'!A53</f>
        <v>5.14.</v>
      </c>
      <c r="B317" s="141" t="s">
        <v>24</v>
      </c>
      <c r="C317" s="141" t="s">
        <v>4</v>
      </c>
      <c r="D317" s="141"/>
      <c r="E317" s="141"/>
      <c r="F317" s="141"/>
      <c r="G317" s="141" t="s">
        <v>26</v>
      </c>
      <c r="H317" s="141" t="s">
        <v>27</v>
      </c>
      <c r="I317" s="141" t="s">
        <v>28</v>
      </c>
      <c r="J317" s="141"/>
      <c r="K317" s="141"/>
    </row>
    <row r="318" spans="1:11" x14ac:dyDescent="0.3">
      <c r="B318" s="49"/>
      <c r="C318" s="50" t="s">
        <v>4</v>
      </c>
      <c r="D318" s="50"/>
      <c r="E318" s="50"/>
      <c r="F318" s="50" t="s">
        <v>69</v>
      </c>
      <c r="G318" s="50" t="s">
        <v>27</v>
      </c>
      <c r="H318" s="50" t="s">
        <v>26</v>
      </c>
      <c r="I318" s="51" t="s">
        <v>68</v>
      </c>
      <c r="J318" s="51"/>
      <c r="K318" s="54"/>
    </row>
    <row r="319" spans="1:11" x14ac:dyDescent="0.3">
      <c r="B319" s="142" t="str">
        <f>'01. Planilha Orçamentária'!D53</f>
        <v>REATERRO MANUAL APILOADO COM SOQUETE. AF_10/2017</v>
      </c>
      <c r="C319" s="145" t="str">
        <f>'01. Planilha Orçamentária'!E53</f>
        <v>M³</v>
      </c>
      <c r="D319" s="55"/>
      <c r="E319" s="56"/>
      <c r="F319" s="57"/>
      <c r="G319" s="57"/>
      <c r="H319" s="88"/>
      <c r="I319" s="88"/>
      <c r="J319" s="57"/>
      <c r="K319" s="59"/>
    </row>
    <row r="320" spans="1:11" x14ac:dyDescent="0.3">
      <c r="B320" s="143"/>
      <c r="C320" s="145"/>
      <c r="D320" s="55"/>
      <c r="E320" s="57"/>
      <c r="F320" s="57"/>
      <c r="G320" s="57"/>
      <c r="H320" s="88"/>
      <c r="I320" s="58"/>
      <c r="J320" s="57"/>
      <c r="K320" s="59"/>
    </row>
    <row r="321" spans="1:11" x14ac:dyDescent="0.3">
      <c r="B321" s="143"/>
      <c r="C321" s="145"/>
      <c r="D321" s="55"/>
      <c r="E321" s="62"/>
      <c r="F321" s="62"/>
      <c r="G321" s="88"/>
      <c r="H321" s="88"/>
      <c r="I321" s="58"/>
      <c r="J321" s="57"/>
      <c r="K321" s="64"/>
    </row>
    <row r="322" spans="1:11" x14ac:dyDescent="0.3">
      <c r="B322" s="144"/>
      <c r="C322" s="145"/>
      <c r="D322" s="55"/>
      <c r="E322" s="65"/>
      <c r="F322" s="66"/>
      <c r="G322" s="88"/>
      <c r="H322" s="88"/>
      <c r="I322" s="58"/>
      <c r="J322" s="57"/>
      <c r="K322" s="69"/>
    </row>
    <row r="323" spans="1:11" x14ac:dyDescent="0.3">
      <c r="B323" s="70"/>
      <c r="C323" s="71"/>
      <c r="D323" s="71"/>
      <c r="E323" s="71"/>
      <c r="F323" s="72"/>
      <c r="G323" s="72"/>
      <c r="H323" s="73" t="s">
        <v>25</v>
      </c>
      <c r="I323" s="74">
        <f>SUM(I319:I322)</f>
        <v>0</v>
      </c>
      <c r="J323" s="74"/>
      <c r="K323" s="76"/>
    </row>
    <row r="324" spans="1:11" x14ac:dyDescent="0.3">
      <c r="A324" s="89"/>
    </row>
    <row r="325" spans="1:11" x14ac:dyDescent="0.3">
      <c r="A325" s="48" t="str">
        <f>'01. Planilha Orçamentária'!A54</f>
        <v>5.15.</v>
      </c>
      <c r="B325" s="141" t="s">
        <v>24</v>
      </c>
      <c r="C325" s="141" t="s">
        <v>4</v>
      </c>
      <c r="D325" s="141"/>
      <c r="E325" s="141"/>
      <c r="F325" s="141"/>
      <c r="G325" s="141" t="s">
        <v>26</v>
      </c>
      <c r="H325" s="141" t="s">
        <v>27</v>
      </c>
      <c r="I325" s="141" t="s">
        <v>28</v>
      </c>
      <c r="J325" s="141"/>
      <c r="K325" s="141"/>
    </row>
    <row r="326" spans="1:11" x14ac:dyDescent="0.3">
      <c r="B326" s="49"/>
      <c r="C326" s="50" t="s">
        <v>4</v>
      </c>
      <c r="D326" s="50"/>
      <c r="E326" s="50"/>
      <c r="F326" s="50" t="s">
        <v>69</v>
      </c>
      <c r="G326" s="50" t="s">
        <v>27</v>
      </c>
      <c r="H326" s="50" t="s">
        <v>26</v>
      </c>
      <c r="I326" s="51" t="s">
        <v>68</v>
      </c>
      <c r="J326" s="51"/>
      <c r="K326" s="54"/>
    </row>
    <row r="327" spans="1:11" x14ac:dyDescent="0.3">
      <c r="B327" s="142" t="str">
        <f>'01. Planilha Orçamentária'!D54</f>
        <v>EXECUÇÃO DE PASSEIO (CALÇADA) OU PISO DE CONCRETO COM CONCRETO MOLDADO IN LOCO, FEITO EM OBRA, ACABAMENTO CONVENCIONAL, NÃO ARMADO. AF_07/2016</v>
      </c>
      <c r="C327" s="145" t="str">
        <f>'01. Planilha Orçamentária'!E54</f>
        <v>M³</v>
      </c>
      <c r="D327" s="55"/>
      <c r="E327" s="56"/>
      <c r="F327" s="57"/>
      <c r="G327" s="57"/>
      <c r="H327" s="88"/>
      <c r="I327" s="88"/>
      <c r="J327" s="57"/>
      <c r="K327" s="59"/>
    </row>
    <row r="328" spans="1:11" x14ac:dyDescent="0.3">
      <c r="B328" s="143"/>
      <c r="C328" s="145"/>
      <c r="D328" s="55"/>
      <c r="E328" s="57"/>
      <c r="F328" s="57"/>
      <c r="G328" s="57"/>
      <c r="H328" s="88"/>
      <c r="I328" s="58"/>
      <c r="J328" s="57"/>
      <c r="K328" s="59"/>
    </row>
    <row r="329" spans="1:11" x14ac:dyDescent="0.3">
      <c r="B329" s="143"/>
      <c r="C329" s="145"/>
      <c r="D329" s="55"/>
      <c r="E329" s="62"/>
      <c r="F329" s="62"/>
      <c r="G329" s="88"/>
      <c r="H329" s="88"/>
      <c r="I329" s="58"/>
      <c r="J329" s="57"/>
      <c r="K329" s="64"/>
    </row>
    <row r="330" spans="1:11" x14ac:dyDescent="0.3">
      <c r="B330" s="144"/>
      <c r="C330" s="145"/>
      <c r="D330" s="55"/>
      <c r="E330" s="65"/>
      <c r="F330" s="66"/>
      <c r="G330" s="88"/>
      <c r="H330" s="88"/>
      <c r="I330" s="58"/>
      <c r="J330" s="57"/>
      <c r="K330" s="69"/>
    </row>
    <row r="331" spans="1:11" x14ac:dyDescent="0.3">
      <c r="B331" s="70"/>
      <c r="C331" s="71"/>
      <c r="D331" s="71"/>
      <c r="E331" s="71"/>
      <c r="F331" s="72"/>
      <c r="G331" s="72"/>
      <c r="H331" s="73" t="s">
        <v>25</v>
      </c>
      <c r="I331" s="74">
        <f>SUM(I327:I330)</f>
        <v>0</v>
      </c>
      <c r="J331" s="74"/>
      <c r="K331" s="76"/>
    </row>
    <row r="332" spans="1:11" x14ac:dyDescent="0.3">
      <c r="A332" s="89"/>
    </row>
    <row r="333" spans="1:11" x14ac:dyDescent="0.3">
      <c r="A333" s="48" t="str">
        <f>'01. Planilha Orçamentária'!A55</f>
        <v>5.16.</v>
      </c>
      <c r="B333" s="141" t="s">
        <v>24</v>
      </c>
      <c r="C333" s="141" t="s">
        <v>4</v>
      </c>
      <c r="D333" s="141"/>
      <c r="E333" s="141"/>
      <c r="F333" s="141"/>
      <c r="G333" s="141" t="s">
        <v>26</v>
      </c>
      <c r="H333" s="141" t="s">
        <v>27</v>
      </c>
      <c r="I333" s="141" t="s">
        <v>28</v>
      </c>
      <c r="J333" s="141"/>
      <c r="K333" s="141"/>
    </row>
    <row r="334" spans="1:11" x14ac:dyDescent="0.3">
      <c r="B334" s="49"/>
      <c r="C334" s="50" t="s">
        <v>4</v>
      </c>
      <c r="D334" s="50"/>
      <c r="E334" s="50"/>
      <c r="F334" s="50"/>
      <c r="G334" s="50"/>
      <c r="H334" s="50" t="s">
        <v>5</v>
      </c>
      <c r="I334" s="51" t="s">
        <v>25</v>
      </c>
      <c r="J334" s="51"/>
      <c r="K334" s="54"/>
    </row>
    <row r="335" spans="1:11" x14ac:dyDescent="0.3">
      <c r="B335" s="142" t="str">
        <f>'01. Planilha Orçamentária'!D55</f>
        <v>CAIXA ENTERRADA ELÉTRICA RETANGULAR, EM CONCRETO PRÉ-MOLDADO, FUNDO COM BRITA, DIMENSÕES INTERNAS: 0,6X0,6X0,5 M. AF_12/2020</v>
      </c>
      <c r="C335" s="145" t="str">
        <f>'01. Planilha Orçamentária'!E55</f>
        <v>UND</v>
      </c>
      <c r="D335" s="55"/>
      <c r="E335" s="56"/>
      <c r="F335" s="57"/>
      <c r="G335" s="57"/>
      <c r="H335" s="88"/>
      <c r="I335" s="88"/>
      <c r="J335" s="57"/>
      <c r="K335" s="59"/>
    </row>
    <row r="336" spans="1:11" x14ac:dyDescent="0.3">
      <c r="B336" s="143"/>
      <c r="C336" s="145"/>
      <c r="D336" s="55"/>
      <c r="E336" s="57"/>
      <c r="F336" s="57"/>
      <c r="G336" s="57"/>
      <c r="H336" s="88"/>
      <c r="I336" s="58"/>
      <c r="J336" s="57"/>
      <c r="K336" s="59"/>
    </row>
    <row r="337" spans="1:11" x14ac:dyDescent="0.3">
      <c r="B337" s="143"/>
      <c r="C337" s="145"/>
      <c r="D337" s="55"/>
      <c r="E337" s="62"/>
      <c r="F337" s="62"/>
      <c r="G337" s="88"/>
      <c r="H337" s="88"/>
      <c r="I337" s="58"/>
      <c r="J337" s="57"/>
      <c r="K337" s="64"/>
    </row>
    <row r="338" spans="1:11" x14ac:dyDescent="0.3">
      <c r="B338" s="144"/>
      <c r="C338" s="145"/>
      <c r="D338" s="55"/>
      <c r="E338" s="65"/>
      <c r="F338" s="66"/>
      <c r="G338" s="88"/>
      <c r="H338" s="88"/>
      <c r="I338" s="58"/>
      <c r="J338" s="57"/>
      <c r="K338" s="69"/>
    </row>
    <row r="339" spans="1:11" x14ac:dyDescent="0.3">
      <c r="B339" s="70"/>
      <c r="C339" s="71"/>
      <c r="D339" s="71"/>
      <c r="E339" s="71"/>
      <c r="F339" s="72"/>
      <c r="G339" s="72"/>
      <c r="H339" s="73" t="s">
        <v>25</v>
      </c>
      <c r="I339" s="74">
        <f>SUM(I335:I338)</f>
        <v>0</v>
      </c>
      <c r="J339" s="74"/>
      <c r="K339" s="76"/>
    </row>
    <row r="340" spans="1:11" x14ac:dyDescent="0.3">
      <c r="A340" s="89"/>
    </row>
    <row r="341" spans="1:11" x14ac:dyDescent="0.3">
      <c r="A341" s="48" t="str">
        <f>'01. Planilha Orçamentária'!A56</f>
        <v>5.17.</v>
      </c>
      <c r="B341" s="141" t="s">
        <v>24</v>
      </c>
      <c r="C341" s="141" t="s">
        <v>4</v>
      </c>
      <c r="D341" s="141"/>
      <c r="E341" s="141"/>
      <c r="F341" s="141"/>
      <c r="G341" s="141" t="s">
        <v>26</v>
      </c>
      <c r="H341" s="141" t="s">
        <v>27</v>
      </c>
      <c r="I341" s="141" t="s">
        <v>28</v>
      </c>
      <c r="J341" s="141"/>
      <c r="K341" s="141"/>
    </row>
    <row r="342" spans="1:11" x14ac:dyDescent="0.3">
      <c r="B342" s="49"/>
      <c r="C342" s="50" t="s">
        <v>4</v>
      </c>
      <c r="D342" s="50"/>
      <c r="E342" s="50"/>
      <c r="F342" s="50" t="s">
        <v>69</v>
      </c>
      <c r="G342" s="50" t="s">
        <v>27</v>
      </c>
      <c r="H342" s="50" t="s">
        <v>26</v>
      </c>
      <c r="I342" s="51" t="s">
        <v>68</v>
      </c>
      <c r="J342" s="51"/>
      <c r="K342" s="54"/>
    </row>
    <row r="343" spans="1:11" x14ac:dyDescent="0.3">
      <c r="B343" s="142" t="str">
        <f>'01. Planilha Orçamentária'!D56</f>
        <v>ATERRO MANUAL DE VALAS COM AREIA PARA ATERRO E COMPACTAÇÃO MECANIZADA. AF_05/2016</v>
      </c>
      <c r="C343" s="145" t="str">
        <f>'01. Planilha Orçamentária'!E56</f>
        <v>M³</v>
      </c>
      <c r="D343" s="55"/>
      <c r="E343" s="56"/>
      <c r="F343" s="57"/>
      <c r="G343" s="57"/>
      <c r="H343" s="88"/>
      <c r="I343" s="88"/>
      <c r="J343" s="57"/>
      <c r="K343" s="59"/>
    </row>
    <row r="344" spans="1:11" x14ac:dyDescent="0.3">
      <c r="B344" s="143"/>
      <c r="C344" s="145"/>
      <c r="D344" s="55"/>
      <c r="E344" s="57"/>
      <c r="F344" s="57"/>
      <c r="G344" s="57"/>
      <c r="H344" s="88"/>
      <c r="I344" s="58"/>
      <c r="J344" s="57"/>
      <c r="K344" s="59"/>
    </row>
    <row r="345" spans="1:11" x14ac:dyDescent="0.3">
      <c r="B345" s="143"/>
      <c r="C345" s="145"/>
      <c r="D345" s="55"/>
      <c r="E345" s="62"/>
      <c r="F345" s="62"/>
      <c r="G345" s="88"/>
      <c r="H345" s="88"/>
      <c r="I345" s="58"/>
      <c r="J345" s="57"/>
      <c r="K345" s="64"/>
    </row>
    <row r="346" spans="1:11" x14ac:dyDescent="0.3">
      <c r="B346" s="144"/>
      <c r="C346" s="145"/>
      <c r="D346" s="55"/>
      <c r="E346" s="65"/>
      <c r="F346" s="66"/>
      <c r="G346" s="88"/>
      <c r="H346" s="88"/>
      <c r="I346" s="58"/>
      <c r="J346" s="57"/>
      <c r="K346" s="69"/>
    </row>
    <row r="347" spans="1:11" x14ac:dyDescent="0.3">
      <c r="B347" s="70"/>
      <c r="C347" s="71"/>
      <c r="D347" s="71"/>
      <c r="E347" s="71"/>
      <c r="F347" s="72"/>
      <c r="G347" s="72"/>
      <c r="H347" s="73" t="s">
        <v>25</v>
      </c>
      <c r="I347" s="74">
        <f>SUM(I343:I346)</f>
        <v>0</v>
      </c>
      <c r="J347" s="74"/>
      <c r="K347" s="76"/>
    </row>
    <row r="348" spans="1:11" x14ac:dyDescent="0.3">
      <c r="B348" s="70"/>
      <c r="C348" s="71"/>
      <c r="D348" s="71"/>
      <c r="E348" s="71"/>
      <c r="F348" s="90"/>
      <c r="G348" s="90"/>
      <c r="H348" s="91"/>
      <c r="I348" s="85"/>
      <c r="J348" s="85"/>
      <c r="K348" s="86"/>
    </row>
    <row r="349" spans="1:11" x14ac:dyDescent="0.3">
      <c r="A349" s="47" t="str">
        <f>'01. Planilha Orçamentária'!A57</f>
        <v>6.</v>
      </c>
      <c r="B349" s="146" t="str">
        <f>'01. Planilha Orçamentária'!B57</f>
        <v>LIMPEZA DE OBRA</v>
      </c>
      <c r="C349" s="146"/>
      <c r="D349" s="146"/>
      <c r="E349" s="146"/>
      <c r="F349" s="146"/>
      <c r="G349" s="146"/>
      <c r="H349" s="146"/>
      <c r="I349" s="146"/>
      <c r="J349" s="146"/>
      <c r="K349" s="146"/>
    </row>
    <row r="350" spans="1:11" x14ac:dyDescent="0.3">
      <c r="A350" s="48" t="str">
        <f>'01. Planilha Orçamentária'!A58</f>
        <v>6.1.</v>
      </c>
      <c r="B350" s="141" t="s">
        <v>24</v>
      </c>
      <c r="C350" s="141" t="s">
        <v>4</v>
      </c>
      <c r="D350" s="141"/>
      <c r="E350" s="141"/>
      <c r="F350" s="141"/>
      <c r="G350" s="141" t="s">
        <v>26</v>
      </c>
      <c r="H350" s="141" t="s">
        <v>27</v>
      </c>
      <c r="I350" s="141" t="s">
        <v>28</v>
      </c>
      <c r="J350" s="141"/>
      <c r="K350" s="141"/>
    </row>
    <row r="351" spans="1:11" x14ac:dyDescent="0.3">
      <c r="B351" s="49"/>
      <c r="C351" s="50" t="s">
        <v>4</v>
      </c>
      <c r="D351" s="50"/>
      <c r="E351" s="50"/>
      <c r="F351" s="50"/>
      <c r="G351" s="50" t="s">
        <v>27</v>
      </c>
      <c r="H351" s="50" t="s">
        <v>26</v>
      </c>
      <c r="I351" s="52" t="s">
        <v>28</v>
      </c>
      <c r="J351" s="51"/>
      <c r="K351" s="54"/>
    </row>
    <row r="352" spans="1:11" ht="14.4" customHeight="1" x14ac:dyDescent="0.3">
      <c r="B352" s="142" t="str">
        <f>'01. Planilha Orçamentária'!D58</f>
        <v>LIMPEZA FINAL DA OBRA</v>
      </c>
      <c r="C352" s="145" t="str">
        <f>'01. Planilha Orçamentária'!E58</f>
        <v>M²</v>
      </c>
      <c r="D352" s="87"/>
      <c r="E352" s="57"/>
      <c r="F352" s="88"/>
      <c r="G352" s="57"/>
      <c r="H352" s="88"/>
      <c r="I352" s="88"/>
      <c r="J352" s="57"/>
      <c r="K352" s="59"/>
    </row>
    <row r="353" spans="2:11" x14ac:dyDescent="0.3">
      <c r="B353" s="143"/>
      <c r="C353" s="145"/>
      <c r="D353" s="87"/>
      <c r="E353" s="57"/>
      <c r="F353" s="88"/>
      <c r="G353" s="57"/>
      <c r="H353" s="88"/>
      <c r="I353" s="88"/>
      <c r="J353" s="57"/>
      <c r="K353" s="59"/>
    </row>
    <row r="354" spans="2:11" x14ac:dyDescent="0.3">
      <c r="B354" s="143"/>
      <c r="C354" s="145"/>
      <c r="D354" s="87"/>
      <c r="E354" s="57"/>
      <c r="F354" s="88"/>
      <c r="G354" s="57"/>
      <c r="H354" s="88"/>
      <c r="I354" s="88">
        <f t="shared" ref="I354:I355" si="1">H354*G354</f>
        <v>0</v>
      </c>
      <c r="J354" s="57"/>
      <c r="K354" s="64"/>
    </row>
    <row r="355" spans="2:11" x14ac:dyDescent="0.3">
      <c r="B355" s="144"/>
      <c r="C355" s="145"/>
      <c r="D355" s="87"/>
      <c r="E355" s="57"/>
      <c r="F355" s="88"/>
      <c r="G355" s="57"/>
      <c r="H355" s="88"/>
      <c r="I355" s="88">
        <f t="shared" si="1"/>
        <v>0</v>
      </c>
      <c r="J355" s="57"/>
      <c r="K355" s="69"/>
    </row>
    <row r="356" spans="2:11" x14ac:dyDescent="0.3">
      <c r="D356" s="71"/>
      <c r="E356" s="71"/>
      <c r="F356" s="72"/>
      <c r="G356" s="72"/>
      <c r="H356" s="73" t="s">
        <v>25</v>
      </c>
      <c r="I356" s="74">
        <f>SUM(I352:I355)</f>
        <v>0</v>
      </c>
      <c r="J356" s="74"/>
      <c r="K356" s="69"/>
    </row>
  </sheetData>
  <mergeCells count="138">
    <mergeCell ref="B333:K333"/>
    <mergeCell ref="B335:B338"/>
    <mergeCell ref="C335:C338"/>
    <mergeCell ref="B341:K341"/>
    <mergeCell ref="B343:B346"/>
    <mergeCell ref="C343:C346"/>
    <mergeCell ref="B196:K196"/>
    <mergeCell ref="B198:B201"/>
    <mergeCell ref="C198:C201"/>
    <mergeCell ref="B212:K212"/>
    <mergeCell ref="B213:K213"/>
    <mergeCell ref="B215:B218"/>
    <mergeCell ref="C215:C218"/>
    <mergeCell ref="B221:K221"/>
    <mergeCell ref="B279:B282"/>
    <mergeCell ref="C279:C282"/>
    <mergeCell ref="B253:K253"/>
    <mergeCell ref="B255:B258"/>
    <mergeCell ref="C255:C258"/>
    <mergeCell ref="B261:K261"/>
    <mergeCell ref="B263:B266"/>
    <mergeCell ref="C263:C266"/>
    <mergeCell ref="B237:K237"/>
    <mergeCell ref="B239:B242"/>
    <mergeCell ref="A3:K3"/>
    <mergeCell ref="A5:K5"/>
    <mergeCell ref="B317:K317"/>
    <mergeCell ref="B319:B322"/>
    <mergeCell ref="C319:C322"/>
    <mergeCell ref="B325:K325"/>
    <mergeCell ref="B327:B330"/>
    <mergeCell ref="C327:C330"/>
    <mergeCell ref="B301:K301"/>
    <mergeCell ref="B303:B306"/>
    <mergeCell ref="C303:C306"/>
    <mergeCell ref="B309:K309"/>
    <mergeCell ref="B311:B314"/>
    <mergeCell ref="C311:C314"/>
    <mergeCell ref="B285:K285"/>
    <mergeCell ref="B287:B290"/>
    <mergeCell ref="C287:C290"/>
    <mergeCell ref="B293:K293"/>
    <mergeCell ref="B295:B298"/>
    <mergeCell ref="C295:C298"/>
    <mergeCell ref="B269:K269"/>
    <mergeCell ref="B271:B274"/>
    <mergeCell ref="C271:C274"/>
    <mergeCell ref="B277:K277"/>
    <mergeCell ref="C239:C242"/>
    <mergeCell ref="B245:K245"/>
    <mergeCell ref="B247:B250"/>
    <mergeCell ref="C247:C250"/>
    <mergeCell ref="B349:K349"/>
    <mergeCell ref="B350:K350"/>
    <mergeCell ref="B352:B355"/>
    <mergeCell ref="C352:C355"/>
    <mergeCell ref="B156:K156"/>
    <mergeCell ref="B158:B161"/>
    <mergeCell ref="C158:C161"/>
    <mergeCell ref="B164:K164"/>
    <mergeCell ref="B166:B169"/>
    <mergeCell ref="C166:C169"/>
    <mergeCell ref="B172:K172"/>
    <mergeCell ref="B174:B177"/>
    <mergeCell ref="C174:C177"/>
    <mergeCell ref="B180:K180"/>
    <mergeCell ref="B182:B185"/>
    <mergeCell ref="C182:C185"/>
    <mergeCell ref="B188:K188"/>
    <mergeCell ref="B190:B193"/>
    <mergeCell ref="C190:C193"/>
    <mergeCell ref="B223:B226"/>
    <mergeCell ref="C223:C226"/>
    <mergeCell ref="B229:K229"/>
    <mergeCell ref="B231:B234"/>
    <mergeCell ref="C231:C234"/>
    <mergeCell ref="B140:K140"/>
    <mergeCell ref="B142:B145"/>
    <mergeCell ref="C142:C145"/>
    <mergeCell ref="B148:K148"/>
    <mergeCell ref="B150:B153"/>
    <mergeCell ref="C150:C153"/>
    <mergeCell ref="B204:K204"/>
    <mergeCell ref="B206:B209"/>
    <mergeCell ref="C206:C209"/>
    <mergeCell ref="B132:K132"/>
    <mergeCell ref="B134:B137"/>
    <mergeCell ref="C134:C137"/>
    <mergeCell ref="B116:K116"/>
    <mergeCell ref="C118:C121"/>
    <mergeCell ref="B124:K124"/>
    <mergeCell ref="C126:C129"/>
    <mergeCell ref="B118:B121"/>
    <mergeCell ref="B126:B129"/>
    <mergeCell ref="B41:K41"/>
    <mergeCell ref="B43:B46"/>
    <mergeCell ref="C43:C46"/>
    <mergeCell ref="B49:K49"/>
    <mergeCell ref="B51:B54"/>
    <mergeCell ref="C51:C54"/>
    <mergeCell ref="C68:C71"/>
    <mergeCell ref="B60:B63"/>
    <mergeCell ref="B100:B103"/>
    <mergeCell ref="C100:C103"/>
    <mergeCell ref="B74:K74"/>
    <mergeCell ref="B76:B79"/>
    <mergeCell ref="C76:C79"/>
    <mergeCell ref="B82:K82"/>
    <mergeCell ref="B84:B87"/>
    <mergeCell ref="C84:C87"/>
    <mergeCell ref="B57:K57"/>
    <mergeCell ref="B58:K58"/>
    <mergeCell ref="B66:K66"/>
    <mergeCell ref="B68:B71"/>
    <mergeCell ref="A1:K1"/>
    <mergeCell ref="B107:K107"/>
    <mergeCell ref="B109:B112"/>
    <mergeCell ref="C109:C112"/>
    <mergeCell ref="C60:C63"/>
    <mergeCell ref="B7:K7"/>
    <mergeCell ref="B8:K8"/>
    <mergeCell ref="B10:B13"/>
    <mergeCell ref="C10:C13"/>
    <mergeCell ref="B16:K16"/>
    <mergeCell ref="B18:B21"/>
    <mergeCell ref="C18:C21"/>
    <mergeCell ref="B27:B30"/>
    <mergeCell ref="C27:C30"/>
    <mergeCell ref="B33:K33"/>
    <mergeCell ref="B35:B38"/>
    <mergeCell ref="C35:C38"/>
    <mergeCell ref="B24:K24"/>
    <mergeCell ref="B25:K25"/>
    <mergeCell ref="B106:K106"/>
    <mergeCell ref="B90:K90"/>
    <mergeCell ref="B92:B95"/>
    <mergeCell ref="C92:C95"/>
    <mergeCell ref="B98:K98"/>
  </mergeCells>
  <printOptions horizontalCentered="1"/>
  <pageMargins left="0.39370078740157483" right="0.39370078740157483" top="0.98425196850393704" bottom="0.78740157480314965" header="0.39370078740157483" footer="0.39370078740157483"/>
  <pageSetup paperSize="9" scale="73" fitToHeight="0" orientation="landscape" r:id="rId1"/>
  <headerFooter>
    <oddFooter>&amp;R&amp;N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7C0C45-4EFD-40FB-8DA1-5960E0ABF03C}">
  <sheetPr>
    <pageSetUpPr fitToPage="1"/>
  </sheetPr>
  <dimension ref="A1:H36"/>
  <sheetViews>
    <sheetView tabSelected="1" view="pageBreakPreview" zoomScaleNormal="100" zoomScaleSheetLayoutView="100" workbookViewId="0">
      <selection activeCell="Q12" sqref="Q12"/>
    </sheetView>
  </sheetViews>
  <sheetFormatPr defaultRowHeight="14" x14ac:dyDescent="0.3"/>
  <cols>
    <col min="1" max="6" width="8.7265625" style="25"/>
    <col min="7" max="7" width="13" style="25" customWidth="1"/>
    <col min="8" max="8" width="37.81640625" style="25" customWidth="1"/>
    <col min="9" max="16384" width="8.7265625" style="25"/>
  </cols>
  <sheetData>
    <row r="1" spans="1:8" ht="31.25" customHeight="1" thickBot="1" x14ac:dyDescent="0.35">
      <c r="A1" s="150" t="s">
        <v>151</v>
      </c>
      <c r="B1" s="151"/>
      <c r="C1" s="151"/>
      <c r="D1" s="151"/>
      <c r="E1" s="151"/>
      <c r="F1" s="151"/>
      <c r="G1" s="151"/>
      <c r="H1" s="152"/>
    </row>
    <row r="2" spans="1:8" ht="14.5" thickBot="1" x14ac:dyDescent="0.35">
      <c r="A2" s="153"/>
      <c r="B2" s="154"/>
      <c r="C2" s="154"/>
      <c r="D2" s="154"/>
      <c r="E2" s="154"/>
      <c r="F2" s="154"/>
      <c r="G2" s="154"/>
      <c r="H2" s="155"/>
    </row>
    <row r="3" spans="1:8" ht="35.4" customHeight="1" thickBot="1" x14ac:dyDescent="0.35">
      <c r="A3" s="150" t="s">
        <v>190</v>
      </c>
      <c r="B3" s="151"/>
      <c r="C3" s="151"/>
      <c r="D3" s="151"/>
      <c r="E3" s="151"/>
      <c r="F3" s="151"/>
      <c r="G3" s="151"/>
      <c r="H3" s="152"/>
    </row>
    <row r="4" spans="1:8" ht="16" thickBot="1" x14ac:dyDescent="0.35">
      <c r="A4" s="92"/>
      <c r="B4" s="93"/>
      <c r="C4" s="93"/>
      <c r="D4" s="93"/>
      <c r="E4" s="93"/>
      <c r="F4" s="93"/>
      <c r="G4" s="93"/>
      <c r="H4" s="94"/>
    </row>
    <row r="5" spans="1:8" ht="31.25" customHeight="1" thickBot="1" x14ac:dyDescent="0.35">
      <c r="A5" s="156" t="s">
        <v>152</v>
      </c>
      <c r="B5" s="157"/>
      <c r="C5" s="157"/>
      <c r="D5" s="157"/>
      <c r="E5" s="157"/>
      <c r="F5" s="157"/>
      <c r="G5" s="157"/>
      <c r="H5" s="158"/>
    </row>
    <row r="6" spans="1:8" ht="15.5" x14ac:dyDescent="0.3">
      <c r="A6" s="159" t="s">
        <v>31</v>
      </c>
      <c r="B6" s="160"/>
      <c r="C6" s="160"/>
      <c r="D6" s="160"/>
      <c r="E6" s="160"/>
      <c r="F6" s="160"/>
      <c r="G6" s="161"/>
      <c r="H6" s="95" t="s">
        <v>176</v>
      </c>
    </row>
    <row r="7" spans="1:8" ht="15.5" x14ac:dyDescent="0.3">
      <c r="A7" s="167" t="s">
        <v>172</v>
      </c>
      <c r="B7" s="168"/>
      <c r="C7" s="168"/>
      <c r="D7" s="168"/>
      <c r="E7" s="168"/>
      <c r="F7" s="168"/>
      <c r="G7" s="168"/>
      <c r="H7" s="96"/>
    </row>
    <row r="8" spans="1:8" ht="15.5" x14ac:dyDescent="0.3">
      <c r="A8" s="167" t="s">
        <v>168</v>
      </c>
      <c r="B8" s="168"/>
      <c r="C8" s="168"/>
      <c r="D8" s="168"/>
      <c r="E8" s="168"/>
      <c r="F8" s="168"/>
      <c r="G8" s="168"/>
      <c r="H8" s="96"/>
    </row>
    <row r="9" spans="1:8" ht="15.5" x14ac:dyDescent="0.3">
      <c r="A9" s="167" t="s">
        <v>169</v>
      </c>
      <c r="B9" s="168"/>
      <c r="C9" s="168"/>
      <c r="D9" s="168"/>
      <c r="E9" s="168"/>
      <c r="F9" s="168"/>
      <c r="G9" s="168"/>
      <c r="H9" s="96"/>
    </row>
    <row r="10" spans="1:8" ht="15.5" x14ac:dyDescent="0.3">
      <c r="A10" s="97" t="s">
        <v>170</v>
      </c>
      <c r="B10" s="98"/>
      <c r="C10" s="98"/>
      <c r="D10" s="98"/>
      <c r="E10" s="99"/>
      <c r="F10" s="100"/>
      <c r="G10" s="101"/>
      <c r="H10" s="102"/>
    </row>
    <row r="11" spans="1:8" ht="15.5" x14ac:dyDescent="0.3">
      <c r="A11" s="169" t="s">
        <v>171</v>
      </c>
      <c r="B11" s="170"/>
      <c r="C11" s="170"/>
      <c r="D11" s="170"/>
      <c r="E11" s="170"/>
      <c r="F11" s="170"/>
      <c r="G11" s="170"/>
      <c r="H11" s="103"/>
    </row>
    <row r="12" spans="1:8" ht="15.5" x14ac:dyDescent="0.3">
      <c r="A12" s="104" t="s">
        <v>173</v>
      </c>
      <c r="B12" s="105"/>
      <c r="C12" s="105"/>
      <c r="D12" s="105"/>
      <c r="E12" s="105"/>
      <c r="F12" s="105"/>
      <c r="G12" s="106"/>
      <c r="H12" s="103"/>
    </row>
    <row r="13" spans="1:8" x14ac:dyDescent="0.3">
      <c r="A13" s="162" t="s">
        <v>177</v>
      </c>
      <c r="B13" s="163"/>
      <c r="C13" s="163"/>
      <c r="D13" s="163"/>
      <c r="E13" s="163"/>
      <c r="F13" s="163"/>
      <c r="G13" s="164"/>
      <c r="H13" s="107"/>
    </row>
    <row r="14" spans="1:8" x14ac:dyDescent="0.3">
      <c r="A14" s="162" t="s">
        <v>174</v>
      </c>
      <c r="B14" s="163"/>
      <c r="C14" s="163"/>
      <c r="D14" s="163"/>
      <c r="E14" s="163"/>
      <c r="F14" s="163"/>
      <c r="G14" s="164"/>
      <c r="H14" s="107"/>
    </row>
    <row r="15" spans="1:8" ht="14.5" thickBot="1" x14ac:dyDescent="0.35">
      <c r="A15" s="108" t="s">
        <v>175</v>
      </c>
      <c r="B15" s="109"/>
      <c r="C15" s="109"/>
      <c r="D15" s="109"/>
      <c r="E15" s="109"/>
      <c r="F15" s="109"/>
      <c r="G15" s="110"/>
      <c r="H15" s="107"/>
    </row>
    <row r="16" spans="1:8" ht="14.5" thickBot="1" x14ac:dyDescent="0.35">
      <c r="A16" s="108" t="s">
        <v>178</v>
      </c>
      <c r="B16" s="109"/>
      <c r="C16" s="109"/>
      <c r="D16" s="109"/>
      <c r="E16" s="109"/>
      <c r="F16" s="109"/>
      <c r="G16" s="110"/>
      <c r="H16" s="107"/>
    </row>
    <row r="17" spans="1:8" ht="16" thickBot="1" x14ac:dyDescent="0.35">
      <c r="A17" s="111"/>
      <c r="B17" s="112"/>
      <c r="C17" s="112"/>
      <c r="D17" s="112"/>
      <c r="E17" s="113"/>
      <c r="F17" s="165" t="s">
        <v>34</v>
      </c>
      <c r="G17" s="166"/>
      <c r="H17" s="114">
        <f>(((1+H8+H9+H7)*(1+H10)*(1+H11))/(1-H12))-1</f>
        <v>0</v>
      </c>
    </row>
    <row r="18" spans="1:8" ht="14.5" thickBot="1" x14ac:dyDescent="0.35">
      <c r="A18" s="115"/>
      <c r="B18" s="116"/>
      <c r="C18" s="117"/>
      <c r="D18" s="118"/>
      <c r="E18" s="118"/>
      <c r="F18" s="118"/>
      <c r="G18" s="118"/>
      <c r="H18" s="119"/>
    </row>
    <row r="19" spans="1:8" x14ac:dyDescent="0.3">
      <c r="A19" s="120"/>
      <c r="B19" s="121"/>
      <c r="C19" s="121"/>
      <c r="D19" s="121"/>
      <c r="E19" s="121"/>
      <c r="F19" s="121"/>
      <c r="G19" s="121"/>
      <c r="H19" s="122"/>
    </row>
    <row r="20" spans="1:8" x14ac:dyDescent="0.3">
      <c r="A20" s="123"/>
      <c r="B20" s="124"/>
      <c r="C20" s="124"/>
      <c r="D20" s="124"/>
      <c r="E20" s="124"/>
      <c r="F20" s="124"/>
      <c r="G20" s="124"/>
      <c r="H20" s="125"/>
    </row>
    <row r="21" spans="1:8" x14ac:dyDescent="0.3">
      <c r="A21" s="123"/>
      <c r="B21" s="124"/>
      <c r="C21" s="124"/>
      <c r="D21" s="124"/>
      <c r="E21" s="124"/>
      <c r="F21" s="124"/>
      <c r="G21" s="124"/>
      <c r="H21" s="125"/>
    </row>
    <row r="22" spans="1:8" x14ac:dyDescent="0.3">
      <c r="A22" s="123"/>
      <c r="B22" s="124"/>
      <c r="C22" s="124"/>
      <c r="D22" s="124"/>
      <c r="E22" s="124"/>
      <c r="F22" s="124"/>
      <c r="G22" s="124"/>
      <c r="H22" s="125"/>
    </row>
    <row r="23" spans="1:8" x14ac:dyDescent="0.3">
      <c r="A23" s="123"/>
      <c r="B23" s="124"/>
      <c r="C23" s="124"/>
      <c r="D23" s="124"/>
      <c r="E23" s="124"/>
      <c r="F23" s="124"/>
      <c r="G23" s="124"/>
      <c r="H23" s="125"/>
    </row>
    <row r="24" spans="1:8" x14ac:dyDescent="0.3">
      <c r="A24" s="123"/>
      <c r="B24" s="124"/>
      <c r="C24" s="124"/>
      <c r="D24" s="124"/>
      <c r="E24" s="124"/>
      <c r="F24" s="124"/>
      <c r="G24" s="124"/>
      <c r="H24" s="125"/>
    </row>
    <row r="25" spans="1:8" x14ac:dyDescent="0.3">
      <c r="A25" s="123"/>
      <c r="B25" s="124"/>
      <c r="C25" s="124"/>
      <c r="D25" s="124"/>
      <c r="E25" s="124"/>
      <c r="F25" s="124"/>
      <c r="G25" s="124"/>
      <c r="H25" s="125"/>
    </row>
    <row r="26" spans="1:8" x14ac:dyDescent="0.3">
      <c r="A26" s="123"/>
      <c r="B26" s="124"/>
      <c r="C26" s="124"/>
      <c r="D26" s="124"/>
      <c r="E26" s="124"/>
      <c r="F26" s="124"/>
      <c r="G26" s="124"/>
      <c r="H26" s="125"/>
    </row>
    <row r="27" spans="1:8" x14ac:dyDescent="0.3">
      <c r="A27" s="123"/>
      <c r="B27" s="124"/>
      <c r="C27" s="124"/>
      <c r="D27" s="124"/>
      <c r="E27" s="124"/>
      <c r="F27" s="124"/>
      <c r="G27" s="124"/>
      <c r="H27" s="125"/>
    </row>
    <row r="28" spans="1:8" x14ac:dyDescent="0.3">
      <c r="A28" s="126" t="s">
        <v>179</v>
      </c>
      <c r="B28" s="124"/>
      <c r="C28" s="124"/>
      <c r="D28" s="124"/>
      <c r="E28" s="124"/>
      <c r="F28" s="124"/>
      <c r="G28" s="124"/>
      <c r="H28" s="125"/>
    </row>
    <row r="29" spans="1:8" x14ac:dyDescent="0.3">
      <c r="A29" s="126" t="s">
        <v>180</v>
      </c>
      <c r="B29" s="124"/>
      <c r="C29" s="124"/>
      <c r="D29" s="124"/>
      <c r="E29" s="124"/>
      <c r="F29" s="124"/>
      <c r="G29" s="124"/>
      <c r="H29" s="125"/>
    </row>
    <row r="30" spans="1:8" x14ac:dyDescent="0.3">
      <c r="A30" s="126" t="s">
        <v>181</v>
      </c>
      <c r="B30" s="124"/>
      <c r="C30" s="124"/>
      <c r="D30" s="124"/>
      <c r="E30" s="124"/>
      <c r="F30" s="124"/>
      <c r="G30" s="124"/>
      <c r="H30" s="125"/>
    </row>
    <row r="31" spans="1:8" x14ac:dyDescent="0.3">
      <c r="A31" s="126" t="s">
        <v>182</v>
      </c>
      <c r="B31" s="124"/>
      <c r="C31" s="124"/>
      <c r="D31" s="124"/>
      <c r="E31" s="124"/>
      <c r="F31" s="124"/>
      <c r="G31" s="124"/>
      <c r="H31" s="125"/>
    </row>
    <row r="32" spans="1:8" x14ac:dyDescent="0.3">
      <c r="A32" s="126"/>
      <c r="B32" s="124"/>
      <c r="C32" s="124"/>
      <c r="D32" s="124"/>
      <c r="E32" s="124"/>
      <c r="F32" s="124"/>
      <c r="G32" s="124"/>
      <c r="H32" s="125"/>
    </row>
    <row r="33" spans="1:8" x14ac:dyDescent="0.3">
      <c r="A33" s="126" t="s">
        <v>183</v>
      </c>
      <c r="B33" s="124"/>
      <c r="C33" s="124"/>
      <c r="D33" s="124"/>
      <c r="E33" s="124"/>
      <c r="F33" s="124"/>
      <c r="G33" s="124"/>
      <c r="H33" s="125"/>
    </row>
    <row r="34" spans="1:8" x14ac:dyDescent="0.3">
      <c r="A34" s="126"/>
      <c r="B34" s="124"/>
      <c r="C34" s="124"/>
      <c r="D34" s="124"/>
      <c r="E34" s="124"/>
      <c r="F34" s="124"/>
      <c r="G34" s="124"/>
      <c r="H34" s="125"/>
    </row>
    <row r="35" spans="1:8" x14ac:dyDescent="0.3">
      <c r="A35" s="126" t="s">
        <v>32</v>
      </c>
      <c r="B35" s="124"/>
      <c r="C35" s="124"/>
      <c r="D35" s="124"/>
      <c r="E35" s="124"/>
      <c r="F35" s="124"/>
      <c r="G35" s="124"/>
      <c r="H35" s="125"/>
    </row>
    <row r="36" spans="1:8" ht="14.5" thickBot="1" x14ac:dyDescent="0.35">
      <c r="A36" s="127"/>
      <c r="B36" s="128"/>
      <c r="C36" s="128"/>
      <c r="D36" s="128"/>
      <c r="E36" s="128"/>
      <c r="F36" s="129"/>
      <c r="G36" s="129"/>
      <c r="H36" s="130"/>
    </row>
  </sheetData>
  <mergeCells count="12">
    <mergeCell ref="A14:G14"/>
    <mergeCell ref="F17:G17"/>
    <mergeCell ref="A7:G7"/>
    <mergeCell ref="A8:G8"/>
    <mergeCell ref="A9:G9"/>
    <mergeCell ref="A11:G11"/>
    <mergeCell ref="A13:G13"/>
    <mergeCell ref="A1:H1"/>
    <mergeCell ref="A2:H2"/>
    <mergeCell ref="A3:H3"/>
    <mergeCell ref="A5:H5"/>
    <mergeCell ref="A6:G6"/>
  </mergeCells>
  <printOptions horizontalCentered="1"/>
  <pageMargins left="0.98425196850393704" right="0.39370078740157483" top="0.78740157480314965" bottom="0.78740157480314965" header="0.39370078740157483" footer="0.39370078740157483"/>
  <pageSetup paperSize="9" scale="8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64AFCD-9C33-41D5-99EE-FD5A11EE7D9A}">
  <sheetPr>
    <pageSetUpPr fitToPage="1"/>
  </sheetPr>
  <dimension ref="A1:K14"/>
  <sheetViews>
    <sheetView view="pageBreakPreview" zoomScale="60" zoomScaleNormal="100" workbookViewId="0">
      <selection activeCell="I11" sqref="I11"/>
    </sheetView>
  </sheetViews>
  <sheetFormatPr defaultRowHeight="14.5" x14ac:dyDescent="0.35"/>
  <cols>
    <col min="2" max="2" width="12.1796875" customWidth="1"/>
    <col min="3" max="3" width="10.08984375" customWidth="1"/>
    <col min="4" max="4" width="9.6328125" customWidth="1"/>
    <col min="5" max="5" width="36.08984375" customWidth="1"/>
    <col min="6" max="9" width="13.08984375" customWidth="1"/>
  </cols>
  <sheetData>
    <row r="1" spans="1:11" ht="23" thickBot="1" x14ac:dyDescent="0.5">
      <c r="A1" s="172" t="s">
        <v>151</v>
      </c>
      <c r="B1" s="173"/>
      <c r="C1" s="173"/>
      <c r="D1" s="173"/>
      <c r="E1" s="173"/>
      <c r="F1" s="173"/>
      <c r="G1" s="173"/>
      <c r="H1" s="173"/>
      <c r="I1" s="174"/>
      <c r="J1" s="10"/>
      <c r="K1" s="11"/>
    </row>
    <row r="2" spans="1:11" ht="15" thickBot="1" x14ac:dyDescent="0.4"/>
    <row r="3" spans="1:11" ht="23" thickBot="1" x14ac:dyDescent="0.5">
      <c r="A3" s="172" t="s">
        <v>153</v>
      </c>
      <c r="B3" s="173"/>
      <c r="C3" s="173"/>
      <c r="D3" s="173"/>
      <c r="E3" s="173"/>
      <c r="F3" s="173"/>
      <c r="G3" s="173"/>
      <c r="H3" s="173"/>
      <c r="I3" s="174"/>
    </row>
    <row r="4" spans="1:11" ht="15" thickBot="1" x14ac:dyDescent="0.4"/>
    <row r="5" spans="1:11" ht="14.4" customHeight="1" thickBot="1" x14ac:dyDescent="0.4">
      <c r="A5" s="175" t="s">
        <v>152</v>
      </c>
      <c r="B5" s="176"/>
      <c r="C5" s="176"/>
      <c r="D5" s="176"/>
      <c r="E5" s="176"/>
      <c r="F5" s="176"/>
      <c r="G5" s="176"/>
      <c r="H5" s="176"/>
      <c r="I5" s="177"/>
    </row>
    <row r="6" spans="1:11" ht="15" customHeight="1" x14ac:dyDescent="0.35">
      <c r="A6" s="14"/>
      <c r="B6" s="14"/>
      <c r="C6" s="14"/>
      <c r="D6" s="14"/>
      <c r="E6" s="14"/>
      <c r="F6" s="14"/>
      <c r="G6" s="14"/>
      <c r="H6" s="14"/>
      <c r="I6" s="14"/>
    </row>
    <row r="7" spans="1:11" x14ac:dyDescent="0.35">
      <c r="A7" t="s">
        <v>35</v>
      </c>
      <c r="B7" s="1" t="s">
        <v>150</v>
      </c>
    </row>
    <row r="9" spans="1:11" ht="26" x14ac:dyDescent="0.35">
      <c r="A9" s="178" t="s">
        <v>36</v>
      </c>
      <c r="B9" s="178"/>
      <c r="C9" s="179" t="s">
        <v>1</v>
      </c>
      <c r="D9" s="179" t="s">
        <v>2</v>
      </c>
      <c r="E9" s="2" t="s">
        <v>24</v>
      </c>
      <c r="F9" s="2" t="s">
        <v>4</v>
      </c>
      <c r="G9" s="2" t="s">
        <v>39</v>
      </c>
      <c r="H9" s="2" t="s">
        <v>40</v>
      </c>
      <c r="I9" s="2" t="s">
        <v>41</v>
      </c>
    </row>
    <row r="10" spans="1:11" ht="26" x14ac:dyDescent="0.35">
      <c r="A10" s="178"/>
      <c r="B10" s="178"/>
      <c r="C10" s="180"/>
      <c r="D10" s="180"/>
      <c r="E10" s="12" t="s">
        <v>109</v>
      </c>
      <c r="F10" s="13" t="s">
        <v>54</v>
      </c>
      <c r="G10" s="4"/>
      <c r="H10" s="9"/>
      <c r="I10" s="9">
        <f>SUM(I11:I14)</f>
        <v>530.40731000000017</v>
      </c>
    </row>
    <row r="11" spans="1:11" ht="62.5" x14ac:dyDescent="0.35">
      <c r="A11" s="171" t="s">
        <v>37</v>
      </c>
      <c r="B11" s="13" t="s">
        <v>38</v>
      </c>
      <c r="C11" s="3" t="s">
        <v>10</v>
      </c>
      <c r="D11" s="5">
        <v>38405</v>
      </c>
      <c r="E11" s="6" t="s">
        <v>110</v>
      </c>
      <c r="F11" s="5" t="s">
        <v>54</v>
      </c>
      <c r="G11" s="7">
        <v>1</v>
      </c>
      <c r="H11" s="8">
        <v>517.95000000000005</v>
      </c>
      <c r="I11" s="8">
        <f t="shared" ref="I11:I13" si="0">H11*G11</f>
        <v>517.95000000000005</v>
      </c>
    </row>
    <row r="12" spans="1:11" ht="25" x14ac:dyDescent="0.35">
      <c r="A12" s="171"/>
      <c r="B12" s="13" t="s">
        <v>36</v>
      </c>
      <c r="C12" s="3" t="s">
        <v>10</v>
      </c>
      <c r="D12" s="5">
        <v>88242</v>
      </c>
      <c r="E12" s="6" t="s">
        <v>76</v>
      </c>
      <c r="F12" s="5" t="s">
        <v>42</v>
      </c>
      <c r="G12" s="7">
        <v>0.34399999999999997</v>
      </c>
      <c r="H12" s="8">
        <v>16.350000000000001</v>
      </c>
      <c r="I12" s="8">
        <f t="shared" si="0"/>
        <v>5.6243999999999996</v>
      </c>
    </row>
    <row r="13" spans="1:11" ht="25" x14ac:dyDescent="0.35">
      <c r="A13" s="171"/>
      <c r="B13" s="13" t="s">
        <v>36</v>
      </c>
      <c r="C13" s="3" t="s">
        <v>10</v>
      </c>
      <c r="D13" s="5">
        <v>88309</v>
      </c>
      <c r="E13" s="6" t="s">
        <v>55</v>
      </c>
      <c r="F13" s="5" t="s">
        <v>42</v>
      </c>
      <c r="G13" s="7">
        <v>0.22900000000000001</v>
      </c>
      <c r="H13" s="8">
        <v>19.940000000000001</v>
      </c>
      <c r="I13" s="8">
        <f t="shared" si="0"/>
        <v>4.5662600000000007</v>
      </c>
    </row>
    <row r="14" spans="1:11" ht="25" x14ac:dyDescent="0.35">
      <c r="A14" s="171"/>
      <c r="B14" s="13" t="s">
        <v>36</v>
      </c>
      <c r="C14" s="3" t="s">
        <v>10</v>
      </c>
      <c r="D14" s="5">
        <v>88262</v>
      </c>
      <c r="E14" s="6" t="s">
        <v>111</v>
      </c>
      <c r="F14" s="5" t="s">
        <v>42</v>
      </c>
      <c r="G14" s="7">
        <v>0.115</v>
      </c>
      <c r="H14" s="8">
        <v>19.71</v>
      </c>
      <c r="I14" s="8">
        <f>H14*G14</f>
        <v>2.2666500000000003</v>
      </c>
    </row>
  </sheetData>
  <mergeCells count="7">
    <mergeCell ref="A11:A14"/>
    <mergeCell ref="A1:I1"/>
    <mergeCell ref="A3:I3"/>
    <mergeCell ref="A5:I5"/>
    <mergeCell ref="A9:B10"/>
    <mergeCell ref="C9:C10"/>
    <mergeCell ref="D9:D10"/>
  </mergeCells>
  <pageMargins left="0.511811024" right="0.511811024" top="0.78740157499999996" bottom="0.78740157499999996" header="0.31496062000000002" footer="0.31496062000000002"/>
  <pageSetup paperSize="9" scale="71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115523-110E-4200-BE9C-7714EADFA670}">
  <sheetPr>
    <pageSetUpPr fitToPage="1"/>
  </sheetPr>
  <dimension ref="A1:I15"/>
  <sheetViews>
    <sheetView view="pageBreakPreview" zoomScaleNormal="100" zoomScaleSheetLayoutView="100" workbookViewId="0">
      <selection activeCell="A3" sqref="A3:I3"/>
    </sheetView>
  </sheetViews>
  <sheetFormatPr defaultRowHeight="14" x14ac:dyDescent="0.3"/>
  <cols>
    <col min="1" max="1" width="6.36328125" style="25" bestFit="1" customWidth="1"/>
    <col min="2" max="2" width="21.90625" style="25" customWidth="1"/>
    <col min="3" max="3" width="14.36328125" style="25" bestFit="1" customWidth="1"/>
    <col min="4" max="4" width="13.36328125" style="25" bestFit="1" customWidth="1"/>
    <col min="5" max="5" width="9.90625" style="25" customWidth="1"/>
    <col min="6" max="6" width="14.36328125" style="25" bestFit="1" customWidth="1"/>
    <col min="7" max="7" width="12.36328125" style="25" customWidth="1"/>
    <col min="8" max="8" width="15.1796875" style="25" customWidth="1"/>
    <col min="9" max="9" width="12.1796875" style="25" customWidth="1"/>
    <col min="10" max="16384" width="8.7265625" style="25"/>
  </cols>
  <sheetData>
    <row r="1" spans="1:9" ht="23.5" thickBot="1" x14ac:dyDescent="0.55000000000000004">
      <c r="A1" s="138" t="s">
        <v>151</v>
      </c>
      <c r="B1" s="139"/>
      <c r="C1" s="139"/>
      <c r="D1" s="139"/>
      <c r="E1" s="139"/>
      <c r="F1" s="139"/>
      <c r="G1" s="139"/>
      <c r="H1" s="139"/>
      <c r="I1" s="140"/>
    </row>
    <row r="2" spans="1:9" ht="14.5" thickBot="1" x14ac:dyDescent="0.35"/>
    <row r="3" spans="1:9" ht="23.5" thickBot="1" x14ac:dyDescent="0.35">
      <c r="A3" s="181" t="s">
        <v>187</v>
      </c>
      <c r="B3" s="182"/>
      <c r="C3" s="182"/>
      <c r="D3" s="182"/>
      <c r="E3" s="182"/>
      <c r="F3" s="182"/>
      <c r="G3" s="182"/>
      <c r="H3" s="182"/>
      <c r="I3" s="183"/>
    </row>
    <row r="4" spans="1:9" ht="14.5" thickBot="1" x14ac:dyDescent="0.35"/>
    <row r="5" spans="1:9" ht="16" thickBot="1" x14ac:dyDescent="0.35">
      <c r="A5" s="184" t="s">
        <v>152</v>
      </c>
      <c r="B5" s="185"/>
      <c r="C5" s="185"/>
      <c r="D5" s="185"/>
      <c r="E5" s="185"/>
      <c r="F5" s="185"/>
      <c r="G5" s="185"/>
      <c r="H5" s="185"/>
      <c r="I5" s="186"/>
    </row>
    <row r="6" spans="1:9" ht="14.5" thickBot="1" x14ac:dyDescent="0.35"/>
    <row r="7" spans="1:9" ht="16" thickBot="1" x14ac:dyDescent="0.35">
      <c r="A7" s="24" t="s">
        <v>0</v>
      </c>
      <c r="B7" s="24" t="s">
        <v>24</v>
      </c>
      <c r="C7" s="16" t="s">
        <v>154</v>
      </c>
      <c r="D7" s="15" t="s">
        <v>155</v>
      </c>
      <c r="E7" s="15" t="s">
        <v>156</v>
      </c>
      <c r="F7" s="15" t="s">
        <v>157</v>
      </c>
      <c r="G7" s="15" t="s">
        <v>156</v>
      </c>
      <c r="H7" s="15" t="s">
        <v>158</v>
      </c>
      <c r="I7" s="15" t="s">
        <v>156</v>
      </c>
    </row>
    <row r="8" spans="1:9" x14ac:dyDescent="0.3">
      <c r="A8" s="26" t="str">
        <f>'01. Planilha Orçamentária'!A10</f>
        <v>1.</v>
      </c>
      <c r="B8" s="27" t="str">
        <f>'01. Planilha Orçamentária'!B10</f>
        <v>MÃO DE OBRA INDIRETA</v>
      </c>
      <c r="C8" s="17"/>
      <c r="D8" s="17"/>
      <c r="E8" s="18"/>
      <c r="F8" s="17"/>
      <c r="G8" s="18"/>
      <c r="H8" s="17"/>
      <c r="I8" s="18"/>
    </row>
    <row r="9" spans="1:9" ht="25" x14ac:dyDescent="0.3">
      <c r="A9" s="26" t="str">
        <f>'01. Planilha Orçamentária'!A13</f>
        <v>2.</v>
      </c>
      <c r="B9" s="26" t="str">
        <f>'01. Planilha Orçamentária'!B13</f>
        <v>DEMOLIÇÕES E REMOÇÕES</v>
      </c>
      <c r="C9" s="19"/>
      <c r="D9" s="19"/>
      <c r="E9" s="20"/>
      <c r="F9" s="19"/>
      <c r="G9" s="20"/>
      <c r="H9" s="17"/>
      <c r="I9" s="20"/>
    </row>
    <row r="10" spans="1:9" ht="25" x14ac:dyDescent="0.3">
      <c r="A10" s="26" t="str">
        <f>'01. Planilha Orçamentária'!A18</f>
        <v>3.</v>
      </c>
      <c r="B10" s="26" t="str">
        <f>'01. Planilha Orçamentária'!B18</f>
        <v>ESQUADRIAS E SOLEIRA</v>
      </c>
      <c r="C10" s="19"/>
      <c r="D10" s="19"/>
      <c r="E10" s="20"/>
      <c r="F10" s="19"/>
      <c r="G10" s="20"/>
      <c r="H10" s="17"/>
      <c r="I10" s="20"/>
    </row>
    <row r="11" spans="1:9" ht="75" x14ac:dyDescent="0.3">
      <c r="A11" s="26" t="str">
        <f>'01. Planilha Orçamentária'!A25</f>
        <v>4.</v>
      </c>
      <c r="B11" s="26" t="str">
        <f>'01. Planilha Orçamentária'!B25</f>
        <v>PISO EM CONCRETO ARMADO POLIDO, DRENAGEM, PERGOLADO, PINGADEIRAS E CORRIMÃO</v>
      </c>
      <c r="C11" s="19"/>
      <c r="D11" s="19"/>
      <c r="E11" s="20"/>
      <c r="F11" s="19"/>
      <c r="G11" s="20"/>
      <c r="H11" s="17"/>
      <c r="I11" s="20"/>
    </row>
    <row r="12" spans="1:9" ht="25" x14ac:dyDescent="0.3">
      <c r="A12" s="26" t="str">
        <f>'01. Planilha Orçamentária'!A39</f>
        <v>5.</v>
      </c>
      <c r="B12" s="26" t="str">
        <f>'01. Planilha Orçamentária'!B39</f>
        <v>ELÉTRICA E ILUMINAÇÃO</v>
      </c>
      <c r="C12" s="19"/>
      <c r="D12" s="19"/>
      <c r="E12" s="20"/>
      <c r="F12" s="19"/>
      <c r="G12" s="20"/>
      <c r="H12" s="17"/>
      <c r="I12" s="20"/>
    </row>
    <row r="13" spans="1:9" x14ac:dyDescent="0.3">
      <c r="A13" s="26" t="str">
        <f>'01. Planilha Orçamentária'!A57</f>
        <v>6.</v>
      </c>
      <c r="B13" s="26" t="str">
        <f>'01. Planilha Orçamentária'!B57</f>
        <v>LIMPEZA DE OBRA</v>
      </c>
      <c r="C13" s="19"/>
      <c r="D13" s="19"/>
      <c r="E13" s="20"/>
      <c r="F13" s="19"/>
      <c r="G13" s="20"/>
      <c r="H13" s="17"/>
      <c r="I13" s="20"/>
    </row>
    <row r="14" spans="1:9" x14ac:dyDescent="0.3">
      <c r="A14" s="187" t="s">
        <v>159</v>
      </c>
      <c r="B14" s="187"/>
      <c r="C14" s="21"/>
      <c r="D14" s="19"/>
      <c r="E14" s="22"/>
      <c r="F14" s="19"/>
      <c r="G14" s="22"/>
      <c r="H14" s="19"/>
      <c r="I14" s="22"/>
    </row>
    <row r="15" spans="1:9" x14ac:dyDescent="0.3">
      <c r="A15" s="187" t="s">
        <v>160</v>
      </c>
      <c r="B15" s="187"/>
      <c r="C15" s="187"/>
      <c r="D15" s="19">
        <f>D14</f>
        <v>0</v>
      </c>
      <c r="E15" s="23" t="e">
        <f>D15/C14</f>
        <v>#DIV/0!</v>
      </c>
      <c r="F15" s="19">
        <f>F14+D15</f>
        <v>0</v>
      </c>
      <c r="G15" s="23" t="e">
        <f>F15/C14</f>
        <v>#DIV/0!</v>
      </c>
      <c r="H15" s="19">
        <f>H14+F15</f>
        <v>0</v>
      </c>
      <c r="I15" s="23" t="e">
        <f>H15/C14</f>
        <v>#DIV/0!</v>
      </c>
    </row>
  </sheetData>
  <mergeCells count="5">
    <mergeCell ref="A1:I1"/>
    <mergeCell ref="A3:I3"/>
    <mergeCell ref="A5:I5"/>
    <mergeCell ref="A14:B14"/>
    <mergeCell ref="A15:C15"/>
  </mergeCells>
  <printOptions horizontalCentered="1"/>
  <pageMargins left="0.39370078740157483" right="0.39370078740157483" top="0.98425196850393704" bottom="0.78740157480314965" header="0.39370078740157483" footer="0.3937007874015748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1</vt:i4>
      </vt:variant>
    </vt:vector>
  </HeadingPairs>
  <TitlesOfParts>
    <vt:vector size="6" baseType="lpstr">
      <vt:lpstr>01. Planilha Orçamentária</vt:lpstr>
      <vt:lpstr>02. Memória de Cálculo</vt:lpstr>
      <vt:lpstr>03. BDI</vt:lpstr>
      <vt:lpstr>04. Composições</vt:lpstr>
      <vt:lpstr>04. Cronograma</vt:lpstr>
      <vt:lpstr>'04. Composições'!Area_de_impressao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Cauê Cerenza dos Santos</dc:creator>
  <cp:lastModifiedBy>Lorene Marçal</cp:lastModifiedBy>
  <cp:lastPrinted>2022-08-24T14:39:03Z</cp:lastPrinted>
  <dcterms:created xsi:type="dcterms:W3CDTF">2022-01-14T18:26:30Z</dcterms:created>
  <dcterms:modified xsi:type="dcterms:W3CDTF">2022-08-26T14:40:50Z</dcterms:modified>
</cp:coreProperties>
</file>